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0" windowWidth="14400" windowHeight="12075"/>
  </bookViews>
  <sheets>
    <sheet name="Sheet1" sheetId="1" r:id="rId1"/>
  </sheets>
  <externalReferences>
    <externalReference r:id="rId2"/>
  </externalReferences>
  <definedNames>
    <definedName name="DShares">[1]Value!$M$3</definedName>
    <definedName name="gboe">'[1]Price Indices'!$C$11</definedName>
    <definedName name="List_of_U.S._states_and_territories_by_population" localSheetId="0">Sheet1!$B$2:$C$276</definedName>
    <definedName name="Shares">[1]Value!$K$3</definedName>
  </definedNames>
  <calcPr calcId="145621" iterate="1"/>
</workbook>
</file>

<file path=xl/calcChain.xml><?xml version="1.0" encoding="utf-8"?>
<calcChain xmlns="http://schemas.openxmlformats.org/spreadsheetml/2006/main">
  <c r="M59" i="1" l="1"/>
  <c r="L59" i="1"/>
  <c r="Q59" i="1" s="1"/>
  <c r="D59" i="1"/>
  <c r="C59" i="1"/>
  <c r="N57" i="1"/>
  <c r="M57" i="1"/>
  <c r="L57" i="1"/>
  <c r="E57" i="1"/>
  <c r="D57" i="1"/>
  <c r="C57" i="1"/>
  <c r="G57" i="1" s="1"/>
  <c r="Q56" i="1"/>
  <c r="O56" i="1"/>
  <c r="H56" i="1"/>
  <c r="F56" i="1"/>
  <c r="Q55" i="1"/>
  <c r="O55" i="1"/>
  <c r="H55" i="1"/>
  <c r="F55" i="1"/>
  <c r="Q54" i="1"/>
  <c r="O54" i="1"/>
  <c r="H54" i="1"/>
  <c r="F54" i="1"/>
  <c r="Q53" i="1"/>
  <c r="O53" i="1"/>
  <c r="H53" i="1"/>
  <c r="F53" i="1"/>
  <c r="Q52" i="1"/>
  <c r="O52" i="1"/>
  <c r="H52" i="1"/>
  <c r="F52" i="1"/>
  <c r="Q51" i="1"/>
  <c r="O51" i="1"/>
  <c r="H51" i="1"/>
  <c r="G51" i="1"/>
  <c r="F51" i="1"/>
  <c r="Q50" i="1"/>
  <c r="O50" i="1"/>
  <c r="H50" i="1"/>
  <c r="F50" i="1"/>
  <c r="Q49" i="1"/>
  <c r="O49" i="1"/>
  <c r="H49" i="1"/>
  <c r="F49" i="1"/>
  <c r="Q48" i="1"/>
  <c r="P48" i="1"/>
  <c r="O48" i="1"/>
  <c r="H48" i="1"/>
  <c r="F48" i="1"/>
  <c r="Q47" i="1"/>
  <c r="O47" i="1"/>
  <c r="H47" i="1"/>
  <c r="F47" i="1"/>
  <c r="Q46" i="1"/>
  <c r="O46" i="1"/>
  <c r="H46" i="1"/>
  <c r="G46" i="1"/>
  <c r="F46" i="1"/>
  <c r="Q45" i="1"/>
  <c r="O45" i="1"/>
  <c r="H45" i="1"/>
  <c r="F45" i="1"/>
  <c r="Q44" i="1"/>
  <c r="O44" i="1"/>
  <c r="H44" i="1"/>
  <c r="F44" i="1"/>
  <c r="Q43" i="1"/>
  <c r="O43" i="1"/>
  <c r="K43" i="1"/>
  <c r="H43" i="1"/>
  <c r="F43" i="1"/>
  <c r="Q42" i="1"/>
  <c r="O42" i="1"/>
  <c r="H42" i="1"/>
  <c r="F42" i="1"/>
  <c r="Q41" i="1"/>
  <c r="O41" i="1"/>
  <c r="H41" i="1"/>
  <c r="F41" i="1"/>
  <c r="Q40" i="1"/>
  <c r="O40" i="1"/>
  <c r="H40" i="1"/>
  <c r="F40" i="1"/>
  <c r="Q39" i="1"/>
  <c r="O39" i="1"/>
  <c r="H39" i="1"/>
  <c r="F39" i="1"/>
  <c r="Q38" i="1"/>
  <c r="P38" i="1"/>
  <c r="O38" i="1"/>
  <c r="H38" i="1"/>
  <c r="F38" i="1"/>
  <c r="Q37" i="1"/>
  <c r="P37" i="1"/>
  <c r="O37" i="1"/>
  <c r="H37" i="1"/>
  <c r="G37" i="1"/>
  <c r="F37" i="1"/>
  <c r="Q36" i="1"/>
  <c r="P36" i="1"/>
  <c r="O36" i="1"/>
  <c r="H36" i="1"/>
  <c r="F36" i="1"/>
  <c r="Q35" i="1"/>
  <c r="O35" i="1"/>
  <c r="H35" i="1"/>
  <c r="G35" i="1"/>
  <c r="F35" i="1"/>
  <c r="Q34" i="1"/>
  <c r="O34" i="1"/>
  <c r="H34" i="1"/>
  <c r="F34" i="1"/>
  <c r="Q33" i="1"/>
  <c r="O33" i="1"/>
  <c r="H33" i="1"/>
  <c r="F33" i="1"/>
  <c r="Q32" i="1"/>
  <c r="O32" i="1"/>
  <c r="H32" i="1"/>
  <c r="G32" i="1"/>
  <c r="F32" i="1"/>
  <c r="Q31" i="1"/>
  <c r="P31" i="1"/>
  <c r="O31" i="1"/>
  <c r="H31" i="1"/>
  <c r="G31" i="1"/>
  <c r="F31" i="1"/>
  <c r="Q30" i="1"/>
  <c r="P30" i="1"/>
  <c r="O30" i="1"/>
  <c r="H30" i="1"/>
  <c r="G30" i="1"/>
  <c r="F30" i="1"/>
  <c r="Q29" i="1"/>
  <c r="O29" i="1"/>
  <c r="H29" i="1"/>
  <c r="G29" i="1"/>
  <c r="F29" i="1"/>
  <c r="Q28" i="1"/>
  <c r="P28" i="1"/>
  <c r="O28" i="1"/>
  <c r="H28" i="1"/>
  <c r="F28" i="1"/>
  <c r="Q27" i="1"/>
  <c r="P27" i="1"/>
  <c r="O27" i="1"/>
  <c r="H27" i="1"/>
  <c r="G27" i="1"/>
  <c r="F27" i="1"/>
  <c r="Q26" i="1"/>
  <c r="O26" i="1"/>
  <c r="H26" i="1"/>
  <c r="G26" i="1"/>
  <c r="F26" i="1"/>
  <c r="Q25" i="1"/>
  <c r="P25" i="1"/>
  <c r="O25" i="1"/>
  <c r="H25" i="1"/>
  <c r="G25" i="1"/>
  <c r="F25" i="1"/>
  <c r="Q24" i="1"/>
  <c r="P24" i="1"/>
  <c r="O24" i="1"/>
  <c r="H24" i="1"/>
  <c r="F24" i="1"/>
  <c r="Q23" i="1"/>
  <c r="P23" i="1"/>
  <c r="O23" i="1"/>
  <c r="H23" i="1"/>
  <c r="G23" i="1"/>
  <c r="F23" i="1"/>
  <c r="Q22" i="1"/>
  <c r="P22" i="1"/>
  <c r="O22" i="1"/>
  <c r="H22" i="1"/>
  <c r="G22" i="1"/>
  <c r="F22" i="1"/>
  <c r="Q21" i="1"/>
  <c r="P21" i="1"/>
  <c r="O21" i="1"/>
  <c r="H21" i="1"/>
  <c r="G21" i="1"/>
  <c r="F21" i="1"/>
  <c r="Q20" i="1"/>
  <c r="P20" i="1"/>
  <c r="O20" i="1"/>
  <c r="H20" i="1"/>
  <c r="G20" i="1"/>
  <c r="F20" i="1"/>
  <c r="Q19" i="1"/>
  <c r="P19" i="1"/>
  <c r="O19" i="1"/>
  <c r="H19" i="1"/>
  <c r="F19" i="1"/>
  <c r="Q18" i="1"/>
  <c r="P18" i="1"/>
  <c r="O18" i="1"/>
  <c r="H18" i="1"/>
  <c r="F18" i="1"/>
  <c r="Q17" i="1"/>
  <c r="O17" i="1"/>
  <c r="H17" i="1"/>
  <c r="G17" i="1"/>
  <c r="F17" i="1"/>
  <c r="Q16" i="1"/>
  <c r="P16" i="1"/>
  <c r="O16" i="1"/>
  <c r="H16" i="1"/>
  <c r="G16" i="1"/>
  <c r="F16" i="1"/>
  <c r="Q15" i="1"/>
  <c r="P15" i="1"/>
  <c r="O15" i="1"/>
  <c r="H15" i="1"/>
  <c r="G15" i="1"/>
  <c r="F15" i="1"/>
  <c r="Q14" i="1"/>
  <c r="P14" i="1"/>
  <c r="O14" i="1"/>
  <c r="H14" i="1"/>
  <c r="G14" i="1"/>
  <c r="F14" i="1"/>
  <c r="Q13" i="1"/>
  <c r="P13" i="1"/>
  <c r="O13" i="1"/>
  <c r="H13" i="1"/>
  <c r="G13" i="1"/>
  <c r="F13" i="1"/>
  <c r="Q12" i="1"/>
  <c r="P12" i="1"/>
  <c r="O12" i="1"/>
  <c r="H12" i="1"/>
  <c r="G12" i="1"/>
  <c r="F12" i="1"/>
  <c r="Q11" i="1"/>
  <c r="P11" i="1"/>
  <c r="O11" i="1"/>
  <c r="H11" i="1"/>
  <c r="G11" i="1"/>
  <c r="F11" i="1"/>
  <c r="Q10" i="1"/>
  <c r="P10" i="1"/>
  <c r="O10" i="1"/>
  <c r="H10" i="1"/>
  <c r="G10" i="1"/>
  <c r="F10" i="1"/>
  <c r="Q9" i="1"/>
  <c r="P9" i="1"/>
  <c r="O9" i="1"/>
  <c r="H9" i="1"/>
  <c r="G9" i="1"/>
  <c r="F9" i="1"/>
  <c r="Q8" i="1"/>
  <c r="P8" i="1"/>
  <c r="O8" i="1"/>
  <c r="H8" i="1"/>
  <c r="G8" i="1"/>
  <c r="F8" i="1"/>
  <c r="Q7" i="1"/>
  <c r="P7" i="1"/>
  <c r="O7" i="1"/>
  <c r="H7" i="1"/>
  <c r="G7" i="1"/>
  <c r="F7" i="1"/>
  <c r="Q6" i="1"/>
  <c r="P6" i="1"/>
  <c r="O6" i="1"/>
  <c r="H6" i="1"/>
  <c r="G6" i="1"/>
  <c r="F6" i="1"/>
  <c r="Q5" i="1"/>
  <c r="P5" i="1"/>
  <c r="O5" i="1"/>
  <c r="H5" i="1"/>
  <c r="G5" i="1"/>
  <c r="F5" i="1"/>
  <c r="Q4" i="1"/>
  <c r="P4" i="1"/>
  <c r="O4" i="1"/>
  <c r="H4" i="1"/>
  <c r="G4" i="1"/>
  <c r="F4" i="1"/>
  <c r="H57" i="1" l="1"/>
  <c r="P57" i="1"/>
  <c r="H59" i="1"/>
  <c r="O57" i="1"/>
  <c r="F57" i="1"/>
  <c r="Q57" i="1"/>
</calcChain>
</file>

<file path=xl/connections.xml><?xml version="1.0" encoding="utf-8"?>
<connections xmlns="http://schemas.openxmlformats.org/spreadsheetml/2006/main">
  <connection id="1" name="Connection1" type="4" refreshedVersion="4" background="1" saveData="1">
    <webPr sourceData="1" parsePre="1" consecutive="1" xl2000="1" url="https://en.wikipedia.org/wiki/List_of_U.S._states_and_territories_by_population"/>
  </connection>
</connections>
</file>

<file path=xl/sharedStrings.xml><?xml version="1.0" encoding="utf-8"?>
<sst xmlns="http://schemas.openxmlformats.org/spreadsheetml/2006/main" count="129" uniqueCount="63">
  <si>
    <t>Stores</t>
  </si>
  <si>
    <t>Population Per Store</t>
  </si>
  <si>
    <t>65+</t>
  </si>
  <si>
    <t>State or territory</t>
  </si>
  <si>
    <t>Population</t>
  </si>
  <si>
    <t>WAG</t>
  </si>
  <si>
    <t>RAD</t>
  </si>
  <si>
    <t>Combined</t>
  </si>
  <si>
    <t>Percent</t>
  </si>
  <si>
    <t xml:space="preserve"> Delaware</t>
  </si>
  <si>
    <t xml:space="preserve"> New Hampshire</t>
  </si>
  <si>
    <t xml:space="preserve"> Rhode Island</t>
  </si>
  <si>
    <t xml:space="preserve"> Maine</t>
  </si>
  <si>
    <t xml:space="preserve"> Vermont</t>
  </si>
  <si>
    <t xml:space="preserve"> West Virginia</t>
  </si>
  <si>
    <t xml:space="preserve"> New York</t>
  </si>
  <si>
    <t xml:space="preserve"> Connecticut</t>
  </si>
  <si>
    <t xml:space="preserve"> Tennessee</t>
  </si>
  <si>
    <t xml:space="preserve"> Pennsylvania</t>
  </si>
  <si>
    <t xml:space="preserve"> New Jersey</t>
  </si>
  <si>
    <t xml:space="preserve"> Michigan</t>
  </si>
  <si>
    <t xml:space="preserve"> Georgia</t>
  </si>
  <si>
    <t xml:space="preserve"> Massachusetts</t>
  </si>
  <si>
    <t xml:space="preserve"> Kentucky</t>
  </si>
  <si>
    <t xml:space="preserve"> Illinois</t>
  </si>
  <si>
    <t xml:space="preserve"> Florida</t>
  </si>
  <si>
    <t xml:space="preserve"> North Carolina</t>
  </si>
  <si>
    <t xml:space="preserve"> South Carolina</t>
  </si>
  <si>
    <t xml:space="preserve"> Colorado</t>
  </si>
  <si>
    <t xml:space="preserve"> Ohio</t>
  </si>
  <si>
    <t xml:space="preserve"> Virginia</t>
  </si>
  <si>
    <t xml:space="preserve"> Alabama</t>
  </si>
  <si>
    <t xml:space="preserve"> Wisconsin</t>
  </si>
  <si>
    <t xml:space="preserve"> Washington</t>
  </si>
  <si>
    <t xml:space="preserve"> Arizona</t>
  </si>
  <si>
    <t xml:space="preserve"> Maryland</t>
  </si>
  <si>
    <t xml:space="preserve"> California</t>
  </si>
  <si>
    <t xml:space="preserve"> Idaho</t>
  </si>
  <si>
    <t xml:space="preserve"> Indiana</t>
  </si>
  <si>
    <t xml:space="preserve"> Nevada</t>
  </si>
  <si>
    <t xml:space="preserve">NM </t>
  </si>
  <si>
    <t xml:space="preserve"> Missouri</t>
  </si>
  <si>
    <t xml:space="preserve"> Texas</t>
  </si>
  <si>
    <t xml:space="preserve"> Nebraska</t>
  </si>
  <si>
    <t xml:space="preserve"> Mississippi</t>
  </si>
  <si>
    <t xml:space="preserve"> Louisiana</t>
  </si>
  <si>
    <t xml:space="preserve"> Utah</t>
  </si>
  <si>
    <t xml:space="preserve"> New Mexico</t>
  </si>
  <si>
    <t xml:space="preserve"> Puerto Rico</t>
  </si>
  <si>
    <t xml:space="preserve"> Minnesota</t>
  </si>
  <si>
    <t xml:space="preserve"> Oklahoma</t>
  </si>
  <si>
    <t xml:space="preserve"> Kansas</t>
  </si>
  <si>
    <t xml:space="preserve"> Iowa</t>
  </si>
  <si>
    <t xml:space="preserve"> Arkansas</t>
  </si>
  <si>
    <t xml:space="preserve"> Wyoming</t>
  </si>
  <si>
    <t xml:space="preserve"> Washington, DC</t>
  </si>
  <si>
    <t xml:space="preserve"> Oregon</t>
  </si>
  <si>
    <t xml:space="preserve"> South Dakota</t>
  </si>
  <si>
    <t xml:space="preserve"> Montana</t>
  </si>
  <si>
    <t xml:space="preserve"> Guam</t>
  </si>
  <si>
    <t xml:space="preserve"> Hawaii</t>
  </si>
  <si>
    <t xml:space="preserve"> Alaska</t>
  </si>
  <si>
    <t xml:space="preserve"> North Dakota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</si>
</sst>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$&quot;#,##0.00_);[Red]\(&quot;$&quot;#,##0.00\)"/>
    <numFmt numFmtId="164" formatCode="0.0%"/>
  </numFmts>
  <fonts count="11">
    <font>
      <sz val="11"/>
      <color theme="1"/>
      <name val="Calibri"/>
      <family val="2"/>
      <scheme val="minor"/>
    </font>
    <font>
      <sz val="10"/>
      <color theme="1"/>
      <name val="FrutigerNext LT Regular"/>
      <family val="2"/>
    </font>
    <font>
      <sz val="11"/>
      <color theme="1"/>
      <name val="Calibri"/>
      <family val="2"/>
      <scheme val="minor"/>
    </font>
    <font>
      <b/>
      <sz val="10"/>
      <name val="MS Sans Serif"/>
      <family val="2"/>
    </font>
    <font>
      <sz val="11"/>
      <color theme="1"/>
      <name val="FrutigerNext LT Regular"/>
      <family val="2"/>
    </font>
    <font>
      <sz val="11"/>
      <name val="ＭＳ Ｐゴシック"/>
      <family val="3"/>
      <charset val="128"/>
    </font>
    <font>
      <sz val="10"/>
      <name val="Geneva"/>
    </font>
    <font>
      <sz val="10"/>
      <name val="Arial"/>
      <family val="2"/>
    </font>
    <font>
      <sz val="10"/>
      <name val="Verdana"/>
      <family val="2"/>
    </font>
    <font>
      <u/>
      <sz val="9"/>
      <color indexed="12"/>
      <name val="ＭＳ 明朝"/>
      <family val="1"/>
      <charset val="128"/>
    </font>
    <font>
      <sz val="12"/>
      <name val="ＭＳ 明朝"/>
      <family val="1"/>
      <charset val="128"/>
    </font>
  </fonts>
  <fills count="1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</borders>
  <cellStyleXfs count="136">
    <xf numFmtId="0" fontId="0" fillId="0" borderId="0"/>
    <xf numFmtId="0" fontId="3" fillId="0" borderId="0" applyNumberFormat="0" applyFill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38" fontId="5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4" fontId="6" fillId="0" borderId="0" applyFont="0" applyFill="0" applyBorder="0" applyAlignment="0" applyProtection="0"/>
    <xf numFmtId="8" fontId="6" fillId="0" borderId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7" fillId="0" borderId="0"/>
    <xf numFmtId="0" fontId="7" fillId="0" borderId="0" applyNumberFormat="0" applyFont="0" applyFill="0" applyBorder="0" applyAlignment="0" applyProtection="0"/>
    <xf numFmtId="0" fontId="7" fillId="0" borderId="0" applyNumberFormat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6" fillId="0" borderId="0"/>
    <xf numFmtId="0" fontId="2" fillId="2" borderId="1" applyNumberFormat="0" applyFont="0" applyAlignment="0" applyProtection="0"/>
    <xf numFmtId="0" fontId="2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0" fontId="4" fillId="2" borderId="1" applyNumberFormat="0" applyFont="0" applyAlignment="0" applyProtection="0"/>
    <xf numFmtId="9" fontId="6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5" fillId="0" borderId="0"/>
  </cellStyleXfs>
  <cellXfs count="18">
    <xf numFmtId="0" fontId="0" fillId="0" borderId="0" xfId="0"/>
    <xf numFmtId="0" fontId="1" fillId="15" borderId="0" xfId="0" applyFont="1" applyFill="1"/>
    <xf numFmtId="0" fontId="1" fillId="0" borderId="0" xfId="0" applyFont="1"/>
    <xf numFmtId="0" fontId="1" fillId="15" borderId="0" xfId="0" applyFont="1" applyFill="1" applyAlignment="1">
      <alignment horizontal="centerContinuous"/>
    </xf>
    <xf numFmtId="0" fontId="1" fillId="15" borderId="0" xfId="0" applyFont="1" applyFill="1" applyAlignment="1">
      <alignment horizontal="center"/>
    </xf>
    <xf numFmtId="0" fontId="1" fillId="15" borderId="2" xfId="0" applyFont="1" applyFill="1" applyBorder="1" applyAlignment="1">
      <alignment horizontal="center"/>
    </xf>
    <xf numFmtId="0" fontId="1" fillId="15" borderId="2" xfId="0" applyFont="1" applyFill="1" applyBorder="1"/>
    <xf numFmtId="3" fontId="1" fillId="15" borderId="0" xfId="0" applyNumberFormat="1" applyFont="1" applyFill="1"/>
    <xf numFmtId="37" fontId="1" fillId="15" borderId="0" xfId="0" applyNumberFormat="1" applyFont="1" applyFill="1"/>
    <xf numFmtId="164" fontId="1" fillId="15" borderId="0" xfId="0" applyNumberFormat="1" applyFont="1" applyFill="1"/>
    <xf numFmtId="37" fontId="1" fillId="0" borderId="0" xfId="0" applyNumberFormat="1" applyFont="1"/>
    <xf numFmtId="37" fontId="1" fillId="15" borderId="0" xfId="0" applyNumberFormat="1" applyFont="1" applyFill="1" applyAlignment="1">
      <alignment horizontal="right"/>
    </xf>
    <xf numFmtId="3" fontId="1" fillId="15" borderId="2" xfId="0" applyNumberFormat="1" applyFont="1" applyFill="1" applyBorder="1"/>
    <xf numFmtId="37" fontId="1" fillId="15" borderId="2" xfId="0" applyNumberFormat="1" applyFont="1" applyFill="1" applyBorder="1"/>
    <xf numFmtId="164" fontId="1" fillId="15" borderId="2" xfId="0" applyNumberFormat="1" applyFont="1" applyFill="1" applyBorder="1"/>
    <xf numFmtId="3" fontId="1" fillId="0" borderId="0" xfId="0" applyNumberFormat="1" applyFont="1"/>
    <xf numFmtId="37" fontId="1" fillId="0" borderId="0" xfId="0" applyNumberFormat="1" applyFont="1" applyFill="1"/>
    <xf numFmtId="164" fontId="1" fillId="0" borderId="0" xfId="0" applyNumberFormat="1" applyFont="1"/>
  </cellXfs>
  <cellStyles count="136">
    <cellStyle name="_x000a_386grabber=M" xfId="1"/>
    <cellStyle name="20% - Accent1 2" xfId="2"/>
    <cellStyle name="20% - Accent1 2 2" xfId="3"/>
    <cellStyle name="20% - Accent1 2 2 2" xfId="4"/>
    <cellStyle name="20% - Accent1 2 3" xfId="5"/>
    <cellStyle name="20% - Accent1 3" xfId="6"/>
    <cellStyle name="20% - Accent1 3 2" xfId="7"/>
    <cellStyle name="20% - Accent1 4" xfId="8"/>
    <cellStyle name="20% - Accent2 2" xfId="9"/>
    <cellStyle name="20% - Accent2 2 2" xfId="10"/>
    <cellStyle name="20% - Accent2 2 2 2" xfId="11"/>
    <cellStyle name="20% - Accent2 2 3" xfId="12"/>
    <cellStyle name="20% - Accent2 3" xfId="13"/>
    <cellStyle name="20% - Accent2 3 2" xfId="14"/>
    <cellStyle name="20% - Accent2 4" xfId="15"/>
    <cellStyle name="20% - Accent3 2" xfId="16"/>
    <cellStyle name="20% - Accent3 2 2" xfId="17"/>
    <cellStyle name="20% - Accent3 2 2 2" xfId="18"/>
    <cellStyle name="20% - Accent3 2 3" xfId="19"/>
    <cellStyle name="20% - Accent3 3" xfId="20"/>
    <cellStyle name="20% - Accent3 3 2" xfId="21"/>
    <cellStyle name="20% - Accent3 4" xfId="22"/>
    <cellStyle name="20% - Accent4 2" xfId="23"/>
    <cellStyle name="20% - Accent4 2 2" xfId="24"/>
    <cellStyle name="20% - Accent4 2 2 2" xfId="25"/>
    <cellStyle name="20% - Accent4 2 3" xfId="26"/>
    <cellStyle name="20% - Accent4 3" xfId="27"/>
    <cellStyle name="20% - Accent4 3 2" xfId="28"/>
    <cellStyle name="20% - Accent4 4" xfId="29"/>
    <cellStyle name="20% - Accent5 2" xfId="30"/>
    <cellStyle name="20% - Accent5 2 2" xfId="31"/>
    <cellStyle name="20% - Accent5 2 2 2" xfId="32"/>
    <cellStyle name="20% - Accent5 2 3" xfId="33"/>
    <cellStyle name="20% - Accent5 3" xfId="34"/>
    <cellStyle name="20% - Accent5 3 2" xfId="35"/>
    <cellStyle name="20% - Accent5 4" xfId="36"/>
    <cellStyle name="20% - Accent6 2" xfId="37"/>
    <cellStyle name="20% - Accent6 2 2" xfId="38"/>
    <cellStyle name="20% - Accent6 2 2 2" xfId="39"/>
    <cellStyle name="20% - Accent6 2 3" xfId="40"/>
    <cellStyle name="20% - Accent6 3" xfId="41"/>
    <cellStyle name="20% - Accent6 3 2" xfId="42"/>
    <cellStyle name="20% - Accent6 4" xfId="43"/>
    <cellStyle name="40% - Accent1 2" xfId="44"/>
    <cellStyle name="40% - Accent1 2 2" xfId="45"/>
    <cellStyle name="40% - Accent1 2 2 2" xfId="46"/>
    <cellStyle name="40% - Accent1 2 3" xfId="47"/>
    <cellStyle name="40% - Accent1 3" xfId="48"/>
    <cellStyle name="40% - Accent1 3 2" xfId="49"/>
    <cellStyle name="40% - Accent1 4" xfId="50"/>
    <cellStyle name="40% - Accent2 2" xfId="51"/>
    <cellStyle name="40% - Accent2 2 2" xfId="52"/>
    <cellStyle name="40% - Accent2 2 2 2" xfId="53"/>
    <cellStyle name="40% - Accent2 2 3" xfId="54"/>
    <cellStyle name="40% - Accent2 3" xfId="55"/>
    <cellStyle name="40% - Accent2 3 2" xfId="56"/>
    <cellStyle name="40% - Accent2 4" xfId="57"/>
    <cellStyle name="40% - Accent3 2" xfId="58"/>
    <cellStyle name="40% - Accent3 2 2" xfId="59"/>
    <cellStyle name="40% - Accent3 2 2 2" xfId="60"/>
    <cellStyle name="40% - Accent3 2 3" xfId="61"/>
    <cellStyle name="40% - Accent3 3" xfId="62"/>
    <cellStyle name="40% - Accent3 3 2" xfId="63"/>
    <cellStyle name="40% - Accent3 4" xfId="64"/>
    <cellStyle name="40% - Accent4 2" xfId="65"/>
    <cellStyle name="40% - Accent4 2 2" xfId="66"/>
    <cellStyle name="40% - Accent4 2 2 2" xfId="67"/>
    <cellStyle name="40% - Accent4 2 3" xfId="68"/>
    <cellStyle name="40% - Accent4 3" xfId="69"/>
    <cellStyle name="40% - Accent4 3 2" xfId="70"/>
    <cellStyle name="40% - Accent4 4" xfId="71"/>
    <cellStyle name="40% - Accent5 2" xfId="72"/>
    <cellStyle name="40% - Accent5 2 2" xfId="73"/>
    <cellStyle name="40% - Accent5 2 2 2" xfId="74"/>
    <cellStyle name="40% - Accent5 2 3" xfId="75"/>
    <cellStyle name="40% - Accent5 3" xfId="76"/>
    <cellStyle name="40% - Accent5 3 2" xfId="77"/>
    <cellStyle name="40% - Accent5 4" xfId="78"/>
    <cellStyle name="40% - Accent6 2" xfId="79"/>
    <cellStyle name="40% - Accent6 2 2" xfId="80"/>
    <cellStyle name="40% - Accent6 2 2 2" xfId="81"/>
    <cellStyle name="40% - Accent6 2 3" xfId="82"/>
    <cellStyle name="40% - Accent6 3" xfId="83"/>
    <cellStyle name="40% - Accent6 3 2" xfId="84"/>
    <cellStyle name="40% - Accent6 4" xfId="85"/>
    <cellStyle name="Comma [0] 2" xfId="86"/>
    <cellStyle name="Comma [0] 2 2" xfId="87"/>
    <cellStyle name="Comma 2" xfId="88"/>
    <cellStyle name="Currency 2" xfId="89"/>
    <cellStyle name="Normal" xfId="0" builtinId="0"/>
    <cellStyle name="Normal 10" xfId="90"/>
    <cellStyle name="Normal 10 2" xfId="91"/>
    <cellStyle name="Normal 11" xfId="92"/>
    <cellStyle name="Normal 11 2" xfId="93"/>
    <cellStyle name="Normal 11 2 2" xfId="94"/>
    <cellStyle name="Normal 11 2 2 2" xfId="95"/>
    <cellStyle name="Normal 11 2 3" xfId="96"/>
    <cellStyle name="Normal 11 3" xfId="97"/>
    <cellStyle name="Normal 11 3 2" xfId="98"/>
    <cellStyle name="Normal 11 4" xfId="99"/>
    <cellStyle name="Normal 12" xfId="100"/>
    <cellStyle name="Normal 12 2" xfId="101"/>
    <cellStyle name="Normal 12 2 2" xfId="102"/>
    <cellStyle name="Normal 12 2 2 2" xfId="103"/>
    <cellStyle name="Normal 12 2 3" xfId="104"/>
    <cellStyle name="Normal 12 3" xfId="105"/>
    <cellStyle name="Normal 12 3 2" xfId="106"/>
    <cellStyle name="Normal 12 4" xfId="107"/>
    <cellStyle name="Normal 2" xfId="108"/>
    <cellStyle name="Normal 3" xfId="109"/>
    <cellStyle name="Normal 4" xfId="110"/>
    <cellStyle name="Normal 4 2" xfId="111"/>
    <cellStyle name="Normal 5" xfId="112"/>
    <cellStyle name="Normal 5 2" xfId="113"/>
    <cellStyle name="Normal 6" xfId="114"/>
    <cellStyle name="Normal 6 2" xfId="115"/>
    <cellStyle name="Normal 7" xfId="116"/>
    <cellStyle name="Normal 7 2" xfId="117"/>
    <cellStyle name="Normal 8" xfId="118"/>
    <cellStyle name="Normal 8 2" xfId="119"/>
    <cellStyle name="Normal 9" xfId="120"/>
    <cellStyle name="Note 2" xfId="121"/>
    <cellStyle name="Note 2 2" xfId="122"/>
    <cellStyle name="Note 3" xfId="123"/>
    <cellStyle name="Note 3 2" xfId="124"/>
    <cellStyle name="Note 3 2 2" xfId="125"/>
    <cellStyle name="Note 3 2 2 2" xfId="126"/>
    <cellStyle name="Note 3 2 3" xfId="127"/>
    <cellStyle name="Note 3 3" xfId="128"/>
    <cellStyle name="Note 3 3 2" xfId="129"/>
    <cellStyle name="Note 3 4" xfId="130"/>
    <cellStyle name="Percent 2" xfId="131"/>
    <cellStyle name="ハイパーリンク 2" xfId="132"/>
    <cellStyle name="ハイパーリンク_n_fn" xfId="133"/>
    <cellStyle name="標準 2" xfId="134"/>
    <cellStyle name="標準_e040x_TMSシステム（２係用）" xfId="135"/>
  </cellStyles>
  <dxfs count="4"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2740/Carmenta/Corporates/25%20-%20Consumer/WAG/WAG%20Model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Biz"/>
      <sheetName val="qFin"/>
      <sheetName val="Value"/>
      <sheetName val="Tables"/>
      <sheetName val="Business"/>
      <sheetName val="qRoC"/>
      <sheetName val="qBiz-a"/>
      <sheetName val="qBiz-b"/>
      <sheetName val="Bus.-a"/>
      <sheetName val="Markets"/>
      <sheetName val="Mkt 10"/>
      <sheetName val="Price Indices"/>
      <sheetName val="Advertising"/>
      <sheetName val="Notes"/>
      <sheetName val="Sheet1"/>
    </sheetNames>
    <sheetDataSet>
      <sheetData sheetId="0"/>
      <sheetData sheetId="1"/>
      <sheetData sheetId="2">
        <row r="3">
          <cell r="K3">
            <v>862.75</v>
          </cell>
          <cell r="M3">
            <v>6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1">
          <cell r="C11">
            <v>0.16666666666666666</v>
          </cell>
        </row>
      </sheetData>
      <sheetData sheetId="12"/>
      <sheetData sheetId="13"/>
      <sheetData sheetId="14"/>
    </sheetDataSet>
  </externalBook>
</externalLink>
</file>

<file path=xl/queryTables/queryTable1.xml><?xml version="1.0" encoding="utf-8"?>
<queryTable xmlns="http://schemas.openxmlformats.org/spreadsheetml/2006/main" name="List_of_U.S._states_and_territories_by_population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7"/>
  <sheetViews>
    <sheetView tabSelected="1" zoomScale="97" zoomScaleNormal="97" workbookViewId="0">
      <selection activeCell="I59" sqref="I59"/>
    </sheetView>
  </sheetViews>
  <sheetFormatPr defaultRowHeight="12.75"/>
  <cols>
    <col min="1" max="1" width="2.85546875" style="2" customWidth="1"/>
    <col min="2" max="2" width="14.28515625" style="2" customWidth="1"/>
    <col min="3" max="3" width="11.140625" style="2" bestFit="1" customWidth="1"/>
    <col min="4" max="5" width="6.85546875" style="2" customWidth="1"/>
    <col min="6" max="8" width="8.28515625" style="2" customWidth="1"/>
    <col min="9" max="9" width="9.140625" style="2"/>
    <col min="10" max="10" width="14.28515625" style="2" customWidth="1"/>
    <col min="11" max="11" width="0" style="2" hidden="1" customWidth="1"/>
    <col min="12" max="12" width="11.140625" style="2" customWidth="1"/>
    <col min="13" max="14" width="6.85546875" style="2" customWidth="1"/>
    <col min="15" max="17" width="8.28515625" style="2" customWidth="1"/>
    <col min="18" max="16384" width="9.140625" style="2"/>
  </cols>
  <sheetData>
    <row r="1" spans="1:1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9">
      <c r="A2" s="1"/>
      <c r="B2" s="1"/>
      <c r="C2" s="1"/>
      <c r="D2" s="3" t="s">
        <v>0</v>
      </c>
      <c r="E2" s="3"/>
      <c r="F2" s="3" t="s">
        <v>1</v>
      </c>
      <c r="G2" s="3"/>
      <c r="H2" s="3"/>
      <c r="I2" s="1"/>
      <c r="J2" s="1"/>
      <c r="K2" s="4" t="s">
        <v>2</v>
      </c>
      <c r="L2" s="4" t="s">
        <v>2</v>
      </c>
      <c r="M2" s="3" t="s">
        <v>0</v>
      </c>
      <c r="N2" s="3"/>
      <c r="O2" s="3" t="s">
        <v>1</v>
      </c>
      <c r="P2" s="3"/>
      <c r="Q2" s="3"/>
      <c r="R2" s="1"/>
    </row>
    <row r="3" spans="1:19">
      <c r="A3" s="1"/>
      <c r="B3" s="5" t="s">
        <v>3</v>
      </c>
      <c r="C3" s="5" t="s">
        <v>4</v>
      </c>
      <c r="D3" s="5" t="s">
        <v>5</v>
      </c>
      <c r="E3" s="5" t="s">
        <v>6</v>
      </c>
      <c r="F3" s="5" t="s">
        <v>5</v>
      </c>
      <c r="G3" s="5" t="s">
        <v>6</v>
      </c>
      <c r="H3" s="6" t="s">
        <v>7</v>
      </c>
      <c r="I3" s="1"/>
      <c r="J3" s="5" t="s">
        <v>3</v>
      </c>
      <c r="K3" s="5" t="s">
        <v>8</v>
      </c>
      <c r="L3" s="5" t="s">
        <v>4</v>
      </c>
      <c r="M3" s="5" t="s">
        <v>5</v>
      </c>
      <c r="N3" s="5" t="s">
        <v>6</v>
      </c>
      <c r="O3" s="5" t="s">
        <v>5</v>
      </c>
      <c r="P3" s="5" t="s">
        <v>6</v>
      </c>
      <c r="Q3" s="6" t="s">
        <v>7</v>
      </c>
      <c r="R3" s="1"/>
    </row>
    <row r="4" spans="1:19">
      <c r="A4" s="1"/>
      <c r="B4" s="1" t="s">
        <v>9</v>
      </c>
      <c r="C4" s="7">
        <v>907135</v>
      </c>
      <c r="D4" s="8">
        <v>67</v>
      </c>
      <c r="E4" s="8">
        <v>43</v>
      </c>
      <c r="F4" s="8">
        <f>C4/D4</f>
        <v>13539.328358208955</v>
      </c>
      <c r="G4" s="8">
        <f>C4/E4</f>
        <v>21096.162790697676</v>
      </c>
      <c r="H4" s="8">
        <f>C4/SUM(D4:E4)</f>
        <v>8246.681818181818</v>
      </c>
      <c r="I4" s="1"/>
      <c r="J4" s="1" t="s">
        <v>9</v>
      </c>
      <c r="K4" s="9">
        <v>0.14399999999999999</v>
      </c>
      <c r="L4" s="8">
        <v>130627.43999999999</v>
      </c>
      <c r="M4" s="8">
        <v>67</v>
      </c>
      <c r="N4" s="8">
        <v>43</v>
      </c>
      <c r="O4" s="8">
        <f>L4/M4</f>
        <v>1949.6632835820894</v>
      </c>
      <c r="P4" s="8">
        <f>L4/N4</f>
        <v>3037.8474418604646</v>
      </c>
      <c r="Q4" s="8">
        <f>L4/SUM(M4:N4)</f>
        <v>1187.5221818181817</v>
      </c>
      <c r="R4" s="8"/>
    </row>
    <row r="5" spans="1:19">
      <c r="A5" s="1"/>
      <c r="B5" s="1" t="s">
        <v>10</v>
      </c>
      <c r="C5" s="7">
        <v>1318194</v>
      </c>
      <c r="D5" s="8">
        <v>35</v>
      </c>
      <c r="E5" s="8">
        <v>68</v>
      </c>
      <c r="F5" s="8">
        <f>C5/D5</f>
        <v>37662.685714285712</v>
      </c>
      <c r="G5" s="8">
        <f>C5/E5</f>
        <v>19385.205882352941</v>
      </c>
      <c r="H5" s="8">
        <f>C5/SUM(D5:E5)</f>
        <v>12798</v>
      </c>
      <c r="I5" s="1"/>
      <c r="J5" s="1" t="s">
        <v>10</v>
      </c>
      <c r="K5" s="9">
        <v>0.13500000000000001</v>
      </c>
      <c r="L5" s="8">
        <v>177956.19</v>
      </c>
      <c r="M5" s="8">
        <v>35</v>
      </c>
      <c r="N5" s="8">
        <v>68</v>
      </c>
      <c r="O5" s="8">
        <f>L5/M5</f>
        <v>5084.4625714285712</v>
      </c>
      <c r="P5" s="8">
        <f>L5/N5</f>
        <v>2617.0027941176472</v>
      </c>
      <c r="Q5" s="8">
        <f>L5/SUM(M5:N5)</f>
        <v>1727.73</v>
      </c>
      <c r="R5" s="8"/>
    </row>
    <row r="6" spans="1:19">
      <c r="A6" s="1"/>
      <c r="B6" s="1" t="s">
        <v>11</v>
      </c>
      <c r="C6" s="7">
        <v>1051302</v>
      </c>
      <c r="D6" s="8">
        <v>29</v>
      </c>
      <c r="E6" s="8">
        <v>45</v>
      </c>
      <c r="F6" s="8">
        <f>C6/D6</f>
        <v>36251.793103448275</v>
      </c>
      <c r="G6" s="8">
        <f>C6/E6</f>
        <v>23362.266666666666</v>
      </c>
      <c r="H6" s="8">
        <f>C6/SUM(D6:E6)</f>
        <v>14206.783783783783</v>
      </c>
      <c r="I6" s="1"/>
      <c r="J6" s="1" t="s">
        <v>11</v>
      </c>
      <c r="K6" s="9">
        <v>0.14399999999999999</v>
      </c>
      <c r="L6" s="8">
        <v>151387.48799999998</v>
      </c>
      <c r="M6" s="8">
        <v>29</v>
      </c>
      <c r="N6" s="8">
        <v>45</v>
      </c>
      <c r="O6" s="8">
        <f>L6/M6</f>
        <v>5220.2582068965512</v>
      </c>
      <c r="P6" s="8">
        <f>L6/N6</f>
        <v>3364.1663999999996</v>
      </c>
      <c r="Q6" s="8">
        <f>L6/SUM(M6:N6)</f>
        <v>2045.7768648648646</v>
      </c>
      <c r="R6" s="8"/>
    </row>
    <row r="7" spans="1:19">
      <c r="A7" s="1"/>
      <c r="B7" s="1" t="s">
        <v>12</v>
      </c>
      <c r="C7" s="7">
        <v>1328188</v>
      </c>
      <c r="D7" s="8">
        <v>14</v>
      </c>
      <c r="E7" s="8">
        <v>79</v>
      </c>
      <c r="F7" s="8">
        <f>C7/D7</f>
        <v>94870.571428571435</v>
      </c>
      <c r="G7" s="8">
        <f>C7/E7</f>
        <v>16812.506329113923</v>
      </c>
      <c r="H7" s="8">
        <f>C7/SUM(D7:E7)</f>
        <v>14281.591397849463</v>
      </c>
      <c r="I7" s="1"/>
      <c r="J7" s="1" t="s">
        <v>13</v>
      </c>
      <c r="K7" s="9">
        <v>0.14599999999999999</v>
      </c>
      <c r="L7" s="8">
        <v>91458.925999999992</v>
      </c>
      <c r="M7" s="8">
        <v>4</v>
      </c>
      <c r="N7" s="8">
        <v>38</v>
      </c>
      <c r="O7" s="8">
        <f>L7/M7</f>
        <v>22864.731499999998</v>
      </c>
      <c r="P7" s="8">
        <f>L7/N7</f>
        <v>2406.8138421052631</v>
      </c>
      <c r="Q7" s="8">
        <f>L7/SUM(M7:N7)</f>
        <v>2177.5934761904759</v>
      </c>
      <c r="R7" s="8"/>
    </row>
    <row r="8" spans="1:19">
      <c r="A8" s="1"/>
      <c r="B8" s="1" t="s">
        <v>14</v>
      </c>
      <c r="C8" s="7">
        <v>1855364</v>
      </c>
      <c r="D8" s="8">
        <v>21</v>
      </c>
      <c r="E8" s="8">
        <v>104</v>
      </c>
      <c r="F8" s="8">
        <f>C8/D8</f>
        <v>88350.666666666672</v>
      </c>
      <c r="G8" s="8">
        <f>C8/E8</f>
        <v>17840.038461538461</v>
      </c>
      <c r="H8" s="8">
        <f>C8/SUM(D8:E8)</f>
        <v>14842.912</v>
      </c>
      <c r="I8" s="1"/>
      <c r="J8" s="1" t="s">
        <v>12</v>
      </c>
      <c r="K8" s="9">
        <v>0.159</v>
      </c>
      <c r="L8" s="8">
        <v>211181.89199999999</v>
      </c>
      <c r="M8" s="8">
        <v>14</v>
      </c>
      <c r="N8" s="8">
        <v>79</v>
      </c>
      <c r="O8" s="8">
        <f>L8/M8</f>
        <v>15084.420857142857</v>
      </c>
      <c r="P8" s="8">
        <f>L8/N8</f>
        <v>2673.1885063291138</v>
      </c>
      <c r="Q8" s="8">
        <f>L8/SUM(M8:N8)</f>
        <v>2270.7730322580646</v>
      </c>
      <c r="R8" s="8"/>
    </row>
    <row r="9" spans="1:19">
      <c r="A9" s="1"/>
      <c r="B9" s="1" t="s">
        <v>13</v>
      </c>
      <c r="C9" s="7">
        <v>626431</v>
      </c>
      <c r="D9" s="8">
        <v>4</v>
      </c>
      <c r="E9" s="8">
        <v>38</v>
      </c>
      <c r="F9" s="8">
        <f>C9/D9</f>
        <v>156607.75</v>
      </c>
      <c r="G9" s="8">
        <f>C9/E9</f>
        <v>16485.026315789473</v>
      </c>
      <c r="H9" s="8">
        <f>C9/SUM(D9:E9)</f>
        <v>14915.023809523809</v>
      </c>
      <c r="I9" s="1"/>
      <c r="J9" s="1" t="s">
        <v>15</v>
      </c>
      <c r="K9" s="9">
        <v>0.13500000000000001</v>
      </c>
      <c r="L9" s="8">
        <v>2627801.5950000002</v>
      </c>
      <c r="M9" s="8">
        <v>524</v>
      </c>
      <c r="N9" s="8">
        <v>630</v>
      </c>
      <c r="O9" s="8">
        <f>L9/M9</f>
        <v>5014.8885400763365</v>
      </c>
      <c r="P9" s="8">
        <f>L9/N9</f>
        <v>4171.1136428571435</v>
      </c>
      <c r="Q9" s="8">
        <f>L9/SUM(M9:N9)</f>
        <v>2277.1244324090121</v>
      </c>
      <c r="R9" s="1"/>
      <c r="S9" s="10"/>
    </row>
    <row r="10" spans="1:19">
      <c r="A10" s="1"/>
      <c r="B10" s="1" t="s">
        <v>15</v>
      </c>
      <c r="C10" s="7">
        <v>19465197</v>
      </c>
      <c r="D10" s="8">
        <v>524</v>
      </c>
      <c r="E10" s="8">
        <v>630</v>
      </c>
      <c r="F10" s="8">
        <f>C10/D10</f>
        <v>37147.322519083973</v>
      </c>
      <c r="G10" s="8">
        <f>C10/E10</f>
        <v>30897.138095238097</v>
      </c>
      <c r="H10" s="8">
        <f>C10/SUM(D10:E10)</f>
        <v>16867.588388214906</v>
      </c>
      <c r="I10" s="1"/>
      <c r="J10" s="1" t="s">
        <v>14</v>
      </c>
      <c r="K10" s="9">
        <v>0.16</v>
      </c>
      <c r="L10" s="8">
        <v>296858.23999999999</v>
      </c>
      <c r="M10" s="8">
        <v>21</v>
      </c>
      <c r="N10" s="8">
        <v>104</v>
      </c>
      <c r="O10" s="8">
        <f>L10/M10</f>
        <v>14136.106666666667</v>
      </c>
      <c r="P10" s="8">
        <f>L10/N10</f>
        <v>2854.4061538461538</v>
      </c>
      <c r="Q10" s="8">
        <f>L10/SUM(M10:N10)</f>
        <v>2374.8659199999997</v>
      </c>
      <c r="R10" s="1"/>
      <c r="S10" s="10"/>
    </row>
    <row r="11" spans="1:19">
      <c r="A11" s="1"/>
      <c r="B11" s="1" t="s">
        <v>16</v>
      </c>
      <c r="C11" s="7">
        <v>3580709</v>
      </c>
      <c r="D11" s="8">
        <v>117</v>
      </c>
      <c r="E11" s="8">
        <v>77</v>
      </c>
      <c r="F11" s="8">
        <f>C11/D11</f>
        <v>30604.350427350426</v>
      </c>
      <c r="G11" s="8">
        <f>C11/E11</f>
        <v>46502.714285714283</v>
      </c>
      <c r="H11" s="8">
        <f>C11/SUM(D11:E11)</f>
        <v>18457.262886597939</v>
      </c>
      <c r="I11" s="1"/>
      <c r="J11" s="1" t="s">
        <v>17</v>
      </c>
      <c r="K11" s="9">
        <v>0.13400000000000001</v>
      </c>
      <c r="L11" s="8">
        <v>858049.30200000003</v>
      </c>
      <c r="M11" s="8">
        <v>261</v>
      </c>
      <c r="N11" s="8">
        <v>83</v>
      </c>
      <c r="O11" s="8">
        <f>L11/M11</f>
        <v>3287.5452183908046</v>
      </c>
      <c r="P11" s="8">
        <f>L11/N11</f>
        <v>10337.943397590361</v>
      </c>
      <c r="Q11" s="8">
        <f>L11/SUM(M11:N11)</f>
        <v>2494.3293662790697</v>
      </c>
      <c r="R11" s="1"/>
      <c r="S11" s="10"/>
    </row>
    <row r="12" spans="1:19">
      <c r="A12" s="1"/>
      <c r="B12" s="1" t="s">
        <v>18</v>
      </c>
      <c r="C12" s="7">
        <v>12742886</v>
      </c>
      <c r="D12" s="8">
        <v>138</v>
      </c>
      <c r="E12" s="8">
        <v>548</v>
      </c>
      <c r="F12" s="8">
        <f>C12/D12</f>
        <v>92339.753623188401</v>
      </c>
      <c r="G12" s="8">
        <f>C12/E12</f>
        <v>23253.441605839416</v>
      </c>
      <c r="H12" s="8">
        <f>C12/SUM(D12:E12)</f>
        <v>18575.63556851312</v>
      </c>
      <c r="I12" s="1"/>
      <c r="J12" s="1" t="s">
        <v>19</v>
      </c>
      <c r="K12" s="9">
        <v>0.13500000000000001</v>
      </c>
      <c r="L12" s="8">
        <v>1190855.925</v>
      </c>
      <c r="M12" s="8">
        <v>199</v>
      </c>
      <c r="N12" s="8">
        <v>264</v>
      </c>
      <c r="O12" s="8">
        <f>L12/M12</f>
        <v>5984.2006281407039</v>
      </c>
      <c r="P12" s="8">
        <f>L12/N12</f>
        <v>4510.8178977272728</v>
      </c>
      <c r="Q12" s="8">
        <f>L12/SUM(M12:N12)</f>
        <v>2572.0430345572354</v>
      </c>
      <c r="R12" s="1"/>
      <c r="S12" s="10"/>
    </row>
    <row r="13" spans="1:19">
      <c r="A13" s="1"/>
      <c r="B13" s="1" t="s">
        <v>17</v>
      </c>
      <c r="C13" s="7">
        <v>6403353</v>
      </c>
      <c r="D13" s="8">
        <v>261</v>
      </c>
      <c r="E13" s="8">
        <v>83</v>
      </c>
      <c r="F13" s="8">
        <f>C13/D13</f>
        <v>24533.919540229886</v>
      </c>
      <c r="G13" s="8">
        <f>C13/E13</f>
        <v>77148.831325301202</v>
      </c>
      <c r="H13" s="8">
        <f>C13/SUM(D13:E13)</f>
        <v>18614.398255813954</v>
      </c>
      <c r="I13" s="1"/>
      <c r="J13" s="1" t="s">
        <v>16</v>
      </c>
      <c r="K13" s="9">
        <v>0.14199999999999999</v>
      </c>
      <c r="L13" s="8">
        <v>508460.67799999996</v>
      </c>
      <c r="M13" s="8">
        <v>117</v>
      </c>
      <c r="N13" s="8">
        <v>77</v>
      </c>
      <c r="O13" s="8">
        <f>L13/M13</f>
        <v>4345.8177606837608</v>
      </c>
      <c r="P13" s="8">
        <f>L13/N13</f>
        <v>6603.3854285714278</v>
      </c>
      <c r="Q13" s="8">
        <f>L13/SUM(M13:N13)</f>
        <v>2620.9313298969068</v>
      </c>
      <c r="R13" s="1"/>
      <c r="S13" s="10"/>
    </row>
    <row r="14" spans="1:19">
      <c r="A14" s="1"/>
      <c r="B14" s="1" t="s">
        <v>19</v>
      </c>
      <c r="C14" s="7">
        <v>8821155</v>
      </c>
      <c r="D14" s="8">
        <v>199</v>
      </c>
      <c r="E14" s="8">
        <v>264</v>
      </c>
      <c r="F14" s="8">
        <f>C14/D14</f>
        <v>44327.412060301511</v>
      </c>
      <c r="G14" s="8">
        <f>C14/E14</f>
        <v>33413.465909090912</v>
      </c>
      <c r="H14" s="8">
        <f>C14/SUM(D14:E14)</f>
        <v>19052.170626349893</v>
      </c>
      <c r="I14" s="1"/>
      <c r="J14" s="1" t="s">
        <v>20</v>
      </c>
      <c r="K14" s="9">
        <v>0.13800000000000001</v>
      </c>
      <c r="L14" s="8">
        <v>1362913.8060000001</v>
      </c>
      <c r="M14" s="8">
        <v>230</v>
      </c>
      <c r="N14" s="8">
        <v>282</v>
      </c>
      <c r="O14" s="8">
        <f>L14/M14</f>
        <v>5925.7122000000008</v>
      </c>
      <c r="P14" s="8">
        <f>L14/N14</f>
        <v>4833.0276808510644</v>
      </c>
      <c r="Q14" s="8">
        <f>L14/SUM(M14:N14)</f>
        <v>2661.9410273437502</v>
      </c>
      <c r="R14" s="1"/>
      <c r="S14" s="10"/>
    </row>
    <row r="15" spans="1:19">
      <c r="A15" s="1"/>
      <c r="B15" s="1" t="s">
        <v>20</v>
      </c>
      <c r="C15" s="7">
        <v>9876187</v>
      </c>
      <c r="D15" s="8">
        <v>230</v>
      </c>
      <c r="E15" s="8">
        <v>282</v>
      </c>
      <c r="F15" s="8">
        <f>C15/D15</f>
        <v>42939.943478260866</v>
      </c>
      <c r="G15" s="8">
        <f>C15/E15</f>
        <v>35021.939716312059</v>
      </c>
      <c r="H15" s="8">
        <f>C15/SUM(D15:E15)</f>
        <v>19289.427734375</v>
      </c>
      <c r="I15" s="1"/>
      <c r="J15" s="1" t="s">
        <v>21</v>
      </c>
      <c r="K15" s="9">
        <v>0.107</v>
      </c>
      <c r="L15" s="8">
        <v>1050227.47</v>
      </c>
      <c r="M15" s="8">
        <v>203</v>
      </c>
      <c r="N15" s="8">
        <v>191</v>
      </c>
      <c r="O15" s="8">
        <f>L15/M15</f>
        <v>5173.5343349753693</v>
      </c>
      <c r="P15" s="8">
        <f>L15/N15</f>
        <v>5498.5731413612566</v>
      </c>
      <c r="Q15" s="8">
        <f>L15/SUM(M15:N15)</f>
        <v>2665.5519543147207</v>
      </c>
      <c r="R15" s="1"/>
      <c r="S15" s="10"/>
    </row>
    <row r="16" spans="1:19">
      <c r="A16" s="1"/>
      <c r="B16" s="1" t="s">
        <v>22</v>
      </c>
      <c r="C16" s="7">
        <v>6587536</v>
      </c>
      <c r="D16" s="8">
        <v>180</v>
      </c>
      <c r="E16" s="8">
        <v>155</v>
      </c>
      <c r="F16" s="8">
        <f>C16/D16</f>
        <v>36597.422222222223</v>
      </c>
      <c r="G16" s="8">
        <f>C16/E16</f>
        <v>42500.23225806452</v>
      </c>
      <c r="H16" s="8">
        <f>C16/SUM(D16:E16)</f>
        <v>19664.286567164178</v>
      </c>
      <c r="I16" s="1"/>
      <c r="J16" s="1" t="s">
        <v>23</v>
      </c>
      <c r="K16" s="9">
        <v>0.13300000000000001</v>
      </c>
      <c r="L16" s="8">
        <v>581124.348</v>
      </c>
      <c r="M16" s="8">
        <v>102</v>
      </c>
      <c r="N16" s="8">
        <v>116</v>
      </c>
      <c r="O16" s="8">
        <f>L16/M16</f>
        <v>5697.297529411765</v>
      </c>
      <c r="P16" s="8">
        <f>L16/N16</f>
        <v>5009.6926551724137</v>
      </c>
      <c r="Q16" s="8">
        <f>L16/SUM(M16:N16)</f>
        <v>2665.7080183486237</v>
      </c>
      <c r="R16" s="1"/>
      <c r="S16" s="10"/>
    </row>
    <row r="17" spans="1:19">
      <c r="A17" s="1"/>
      <c r="B17" s="1" t="s">
        <v>23</v>
      </c>
      <c r="C17" s="7">
        <v>4369356</v>
      </c>
      <c r="D17" s="8">
        <v>102</v>
      </c>
      <c r="E17" s="8">
        <v>116</v>
      </c>
      <c r="F17" s="8">
        <f>C17/D17</f>
        <v>42836.823529411762</v>
      </c>
      <c r="G17" s="8">
        <f>C17/E17</f>
        <v>37666.862068965514</v>
      </c>
      <c r="H17" s="8">
        <f>C17/SUM(D17:E17)</f>
        <v>20042.917431192662</v>
      </c>
      <c r="I17" s="1"/>
      <c r="J17" s="1" t="s">
        <v>24</v>
      </c>
      <c r="K17" s="9">
        <v>0.125</v>
      </c>
      <c r="L17" s="8">
        <v>1608657.125</v>
      </c>
      <c r="M17" s="8">
        <v>598</v>
      </c>
      <c r="N17" s="8">
        <v>0</v>
      </c>
      <c r="O17" s="8">
        <f>L17/M17</f>
        <v>2690.0620819397996</v>
      </c>
      <c r="P17" s="8">
        <v>0</v>
      </c>
      <c r="Q17" s="8">
        <f>L17/SUM(M17:N17)</f>
        <v>2690.0620819397996</v>
      </c>
      <c r="R17" s="1"/>
      <c r="S17" s="10"/>
    </row>
    <row r="18" spans="1:19">
      <c r="A18" s="1"/>
      <c r="B18" s="1" t="s">
        <v>24</v>
      </c>
      <c r="C18" s="7">
        <v>12869257</v>
      </c>
      <c r="D18" s="8">
        <v>598</v>
      </c>
      <c r="E18" s="8">
        <v>0</v>
      </c>
      <c r="F18" s="8">
        <f>C18/D18</f>
        <v>21520.496655518396</v>
      </c>
      <c r="G18" s="8">
        <v>0</v>
      </c>
      <c r="H18" s="8">
        <f>C18/SUM(D18:E18)</f>
        <v>21520.496655518396</v>
      </c>
      <c r="I18" s="1"/>
      <c r="J18" s="1" t="s">
        <v>22</v>
      </c>
      <c r="K18" s="9">
        <v>0.13800000000000001</v>
      </c>
      <c r="L18" s="8">
        <v>909079.96800000011</v>
      </c>
      <c r="M18" s="8">
        <v>180</v>
      </c>
      <c r="N18" s="8">
        <v>155</v>
      </c>
      <c r="O18" s="8">
        <f>L18/M18</f>
        <v>5050.4442666666673</v>
      </c>
      <c r="P18" s="8">
        <f>L18/N18</f>
        <v>5865.0320516129041</v>
      </c>
      <c r="Q18" s="8">
        <f>L18/SUM(M18:N18)</f>
        <v>2713.671546268657</v>
      </c>
      <c r="R18" s="1"/>
      <c r="S18" s="10"/>
    </row>
    <row r="19" spans="1:19">
      <c r="A19" s="1"/>
      <c r="B19" s="1" t="s">
        <v>25</v>
      </c>
      <c r="C19" s="7">
        <v>19057542</v>
      </c>
      <c r="D19" s="8">
        <v>864</v>
      </c>
      <c r="E19" s="8">
        <v>0</v>
      </c>
      <c r="F19" s="8">
        <f>C19/D19</f>
        <v>22057.340277777777</v>
      </c>
      <c r="G19" s="8">
        <v>0</v>
      </c>
      <c r="H19" s="8">
        <f>C19/SUM(D19:E19)</f>
        <v>22057.340277777777</v>
      </c>
      <c r="I19" s="1"/>
      <c r="J19" s="1" t="s">
        <v>18</v>
      </c>
      <c r="K19" s="9">
        <v>0.154</v>
      </c>
      <c r="L19" s="8">
        <v>1962404.4439999999</v>
      </c>
      <c r="M19" s="8">
        <v>138</v>
      </c>
      <c r="N19" s="8">
        <v>548</v>
      </c>
      <c r="O19" s="8">
        <f>L19/M19</f>
        <v>14220.322057971014</v>
      </c>
      <c r="P19" s="8">
        <f>L19/N19</f>
        <v>3581.03000729927</v>
      </c>
      <c r="Q19" s="8">
        <f>L19/SUM(M19:N19)</f>
        <v>2860.6478775510204</v>
      </c>
      <c r="R19" s="1"/>
      <c r="S19" s="10"/>
    </row>
    <row r="20" spans="1:19">
      <c r="A20" s="1"/>
      <c r="B20" s="1" t="s">
        <v>26</v>
      </c>
      <c r="C20" s="7">
        <v>9656401</v>
      </c>
      <c r="D20" s="8">
        <v>201</v>
      </c>
      <c r="E20" s="8">
        <v>228</v>
      </c>
      <c r="F20" s="8">
        <f>C20/D20</f>
        <v>48041.796019900496</v>
      </c>
      <c r="G20" s="8">
        <f>C20/E20</f>
        <v>42352.635964912282</v>
      </c>
      <c r="H20" s="8">
        <f>C20/SUM(D20:E20)</f>
        <v>22509.09324009324</v>
      </c>
      <c r="I20" s="1"/>
      <c r="J20" s="1" t="s">
        <v>26</v>
      </c>
      <c r="K20" s="9">
        <v>0.129</v>
      </c>
      <c r="L20" s="8">
        <v>1245675.7290000001</v>
      </c>
      <c r="M20" s="8">
        <v>201</v>
      </c>
      <c r="N20" s="8">
        <v>228</v>
      </c>
      <c r="O20" s="8">
        <f>L20/M20</f>
        <v>6197.3916865671645</v>
      </c>
      <c r="P20" s="8">
        <f>L20/N20</f>
        <v>5463.4900394736842</v>
      </c>
      <c r="Q20" s="8">
        <f>L20/SUM(M20:N20)</f>
        <v>2903.6730279720282</v>
      </c>
      <c r="R20" s="1"/>
      <c r="S20" s="10"/>
    </row>
    <row r="21" spans="1:19">
      <c r="A21" s="1"/>
      <c r="B21" s="1" t="s">
        <v>27</v>
      </c>
      <c r="C21" s="7">
        <v>4679230</v>
      </c>
      <c r="D21" s="8">
        <v>110</v>
      </c>
      <c r="E21" s="8">
        <v>96</v>
      </c>
      <c r="F21" s="8">
        <f>C21/D21</f>
        <v>42538.454545454544</v>
      </c>
      <c r="G21" s="8">
        <f>C21/E21</f>
        <v>48741.979166666664</v>
      </c>
      <c r="H21" s="8">
        <f>C21/SUM(D21:E21)</f>
        <v>22714.708737864079</v>
      </c>
      <c r="I21" s="1"/>
      <c r="J21" s="1" t="s">
        <v>28</v>
      </c>
      <c r="K21" s="9">
        <v>0.109</v>
      </c>
      <c r="L21" s="8">
        <v>557727.821</v>
      </c>
      <c r="M21" s="8">
        <v>167</v>
      </c>
      <c r="N21" s="8">
        <v>20</v>
      </c>
      <c r="O21" s="8">
        <f>L21/M21</f>
        <v>3339.6875508982034</v>
      </c>
      <c r="P21" s="8">
        <f>L21/N21</f>
        <v>27886.391049999998</v>
      </c>
      <c r="Q21" s="8">
        <f>L21/SUM(M21:N21)</f>
        <v>2982.5017165775403</v>
      </c>
      <c r="R21" s="1"/>
      <c r="S21" s="10"/>
    </row>
    <row r="22" spans="1:19">
      <c r="A22" s="1"/>
      <c r="B22" s="1" t="s">
        <v>29</v>
      </c>
      <c r="C22" s="7">
        <v>11544951</v>
      </c>
      <c r="D22" s="8">
        <v>271</v>
      </c>
      <c r="E22" s="8">
        <v>227</v>
      </c>
      <c r="F22" s="8">
        <f>C22/D22</f>
        <v>42601.295202952031</v>
      </c>
      <c r="G22" s="8">
        <f>C22/E22</f>
        <v>50858.814977973569</v>
      </c>
      <c r="H22" s="8">
        <f>C22/SUM(D22:E22)</f>
        <v>23182.632530120482</v>
      </c>
      <c r="I22" s="1"/>
      <c r="J22" s="1" t="s">
        <v>30</v>
      </c>
      <c r="K22" s="9">
        <v>0.122</v>
      </c>
      <c r="L22" s="8">
        <v>987785.68799999997</v>
      </c>
      <c r="M22" s="8">
        <v>133</v>
      </c>
      <c r="N22" s="8">
        <v>192</v>
      </c>
      <c r="O22" s="8">
        <f>L22/M22</f>
        <v>7426.9600601503753</v>
      </c>
      <c r="P22" s="8">
        <f>L22/N22</f>
        <v>5144.7171250000001</v>
      </c>
      <c r="Q22" s="8">
        <f>L22/SUM(M22:N22)</f>
        <v>3039.3405784615384</v>
      </c>
      <c r="R22" s="1"/>
      <c r="S22" s="10"/>
    </row>
    <row r="23" spans="1:19">
      <c r="A23" s="1"/>
      <c r="B23" s="1" t="s">
        <v>31</v>
      </c>
      <c r="C23" s="7">
        <v>4802740</v>
      </c>
      <c r="D23" s="8">
        <v>101</v>
      </c>
      <c r="E23" s="8">
        <v>94</v>
      </c>
      <c r="F23" s="8">
        <f>C23/D23</f>
        <v>47551.881188118808</v>
      </c>
      <c r="G23" s="8">
        <f>C23/E23</f>
        <v>51092.978723404252</v>
      </c>
      <c r="H23" s="8">
        <f>C23/SUM(D23:E23)</f>
        <v>24629.435897435898</v>
      </c>
      <c r="I23" s="1"/>
      <c r="J23" s="1" t="s">
        <v>27</v>
      </c>
      <c r="K23" s="9">
        <v>0.13700000000000001</v>
      </c>
      <c r="L23" s="8">
        <v>641054.51</v>
      </c>
      <c r="M23" s="8">
        <v>110</v>
      </c>
      <c r="N23" s="8">
        <v>96</v>
      </c>
      <c r="O23" s="8">
        <f>L23/M23</f>
        <v>5827.7682727272731</v>
      </c>
      <c r="P23" s="8">
        <f>L23/N23</f>
        <v>6677.6511458333334</v>
      </c>
      <c r="Q23" s="8">
        <f>L23/SUM(M23:N23)</f>
        <v>3111.9150970873789</v>
      </c>
      <c r="R23" s="1"/>
      <c r="S23" s="10"/>
    </row>
    <row r="24" spans="1:19">
      <c r="A24" s="1"/>
      <c r="B24" s="1" t="s">
        <v>32</v>
      </c>
      <c r="C24" s="7">
        <v>5711767</v>
      </c>
      <c r="D24" s="8">
        <v>231</v>
      </c>
      <c r="E24" s="8">
        <v>0</v>
      </c>
      <c r="F24" s="8">
        <f>C24/D24</f>
        <v>24726.264069264071</v>
      </c>
      <c r="G24" s="8">
        <v>0</v>
      </c>
      <c r="H24" s="8">
        <f>C24/SUM(D24:E24)</f>
        <v>24726.264069264071</v>
      </c>
      <c r="I24" s="1"/>
      <c r="J24" s="1" t="s">
        <v>33</v>
      </c>
      <c r="K24" s="9">
        <v>0.123</v>
      </c>
      <c r="L24" s="8">
        <v>840094.674</v>
      </c>
      <c r="M24" s="8">
        <v>130</v>
      </c>
      <c r="N24" s="8">
        <v>139</v>
      </c>
      <c r="O24" s="8">
        <f>L24/M24</f>
        <v>6462.266723076923</v>
      </c>
      <c r="P24" s="8">
        <f>L24/N24</f>
        <v>6043.8465755395682</v>
      </c>
      <c r="Q24" s="8">
        <f>L24/SUM(M24:N24)</f>
        <v>3123.0285278810411</v>
      </c>
      <c r="R24" s="1"/>
      <c r="S24" s="10"/>
    </row>
    <row r="25" spans="1:19">
      <c r="A25" s="1"/>
      <c r="B25" s="1" t="s">
        <v>21</v>
      </c>
      <c r="C25" s="7">
        <v>9815210</v>
      </c>
      <c r="D25" s="8">
        <v>203</v>
      </c>
      <c r="E25" s="8">
        <v>191</v>
      </c>
      <c r="F25" s="8">
        <f>C25/D25</f>
        <v>48350.788177339899</v>
      </c>
      <c r="G25" s="8">
        <f>C25/E25</f>
        <v>51388.534031413612</v>
      </c>
      <c r="H25" s="8">
        <f>C25/SUM(D25:E25)</f>
        <v>24911.700507614212</v>
      </c>
      <c r="I25" s="1"/>
      <c r="J25" s="1" t="s">
        <v>29</v>
      </c>
      <c r="K25" s="9">
        <v>0.14099999999999999</v>
      </c>
      <c r="L25" s="8">
        <v>1627838.0909999998</v>
      </c>
      <c r="M25" s="8">
        <v>271</v>
      </c>
      <c r="N25" s="8">
        <v>227</v>
      </c>
      <c r="O25" s="8">
        <f>L25/M25</f>
        <v>6006.7826236162355</v>
      </c>
      <c r="P25" s="8">
        <f>L25/N25</f>
        <v>7171.0929118942722</v>
      </c>
      <c r="Q25" s="8">
        <f>L25/SUM(M25:N25)</f>
        <v>3268.7511867469875</v>
      </c>
      <c r="R25" s="1"/>
    </row>
    <row r="26" spans="1:19">
      <c r="A26" s="1"/>
      <c r="B26" s="1" t="s">
        <v>30</v>
      </c>
      <c r="C26" s="7">
        <v>8096604</v>
      </c>
      <c r="D26" s="8">
        <v>133</v>
      </c>
      <c r="E26" s="8">
        <v>192</v>
      </c>
      <c r="F26" s="8">
        <f>C26/D26</f>
        <v>60876.721804511275</v>
      </c>
      <c r="G26" s="8">
        <f>C26/E26</f>
        <v>42169.8125</v>
      </c>
      <c r="H26" s="8">
        <f>C26/SUM(D26:E26)</f>
        <v>24912.627692307691</v>
      </c>
      <c r="I26" s="1"/>
      <c r="J26" s="1" t="s">
        <v>32</v>
      </c>
      <c r="K26" s="9">
        <v>0.13700000000000001</v>
      </c>
      <c r="L26" s="8">
        <v>782512.07900000003</v>
      </c>
      <c r="M26" s="8">
        <v>231</v>
      </c>
      <c r="N26" s="8">
        <v>0</v>
      </c>
      <c r="O26" s="8">
        <f>L26/M26</f>
        <v>3387.4981774891776</v>
      </c>
      <c r="P26" s="8">
        <v>0</v>
      </c>
      <c r="Q26" s="8">
        <f>L26/SUM(M26:N26)</f>
        <v>3387.4981774891776</v>
      </c>
      <c r="R26" s="1"/>
    </row>
    <row r="27" spans="1:19">
      <c r="A27" s="1"/>
      <c r="B27" s="1" t="s">
        <v>33</v>
      </c>
      <c r="C27" s="7">
        <v>6830038</v>
      </c>
      <c r="D27" s="8">
        <v>130</v>
      </c>
      <c r="E27" s="8">
        <v>139</v>
      </c>
      <c r="F27" s="8">
        <f>C27/D27</f>
        <v>52538.75384615385</v>
      </c>
      <c r="G27" s="8">
        <f>C27/E27</f>
        <v>49136.96402877698</v>
      </c>
      <c r="H27" s="8">
        <f>C27/SUM(D27:E27)</f>
        <v>25390.475836431226</v>
      </c>
      <c r="I27" s="1"/>
      <c r="J27" s="1" t="s">
        <v>31</v>
      </c>
      <c r="K27" s="9">
        <v>0.13800000000000001</v>
      </c>
      <c r="L27" s="8">
        <v>662778.12000000011</v>
      </c>
      <c r="M27" s="8">
        <v>101</v>
      </c>
      <c r="N27" s="8">
        <v>94</v>
      </c>
      <c r="O27" s="8">
        <f>L27/M27</f>
        <v>6562.1596039603974</v>
      </c>
      <c r="P27" s="8">
        <f>L27/N27</f>
        <v>7050.831063829788</v>
      </c>
      <c r="Q27" s="8">
        <f>L27/SUM(M27:N27)</f>
        <v>3398.8621538461543</v>
      </c>
      <c r="R27" s="1"/>
    </row>
    <row r="28" spans="1:19">
      <c r="A28" s="1"/>
      <c r="B28" s="1" t="s">
        <v>34</v>
      </c>
      <c r="C28" s="7">
        <v>6482505</v>
      </c>
      <c r="D28" s="8">
        <v>254</v>
      </c>
      <c r="E28" s="8">
        <v>0</v>
      </c>
      <c r="F28" s="8">
        <f>C28/D28</f>
        <v>25521.673228346455</v>
      </c>
      <c r="G28" s="8">
        <v>0</v>
      </c>
      <c r="H28" s="8">
        <f>C28/SUM(D28:E28)</f>
        <v>25521.673228346455</v>
      </c>
      <c r="I28" s="1"/>
      <c r="J28" s="1" t="s">
        <v>35</v>
      </c>
      <c r="K28" s="9">
        <v>0.123</v>
      </c>
      <c r="L28" s="8">
        <v>716879.54700000002</v>
      </c>
      <c r="M28" s="8">
        <v>66</v>
      </c>
      <c r="N28" s="8">
        <v>144</v>
      </c>
      <c r="O28" s="8">
        <f>L28/M28</f>
        <v>10861.811318181819</v>
      </c>
      <c r="P28" s="8">
        <f>L28/N28</f>
        <v>4978.3301874999997</v>
      </c>
      <c r="Q28" s="8">
        <f>L28/SUM(M28:N28)</f>
        <v>3413.7121285714288</v>
      </c>
      <c r="R28" s="1"/>
    </row>
    <row r="29" spans="1:19">
      <c r="A29" s="1"/>
      <c r="B29" s="1" t="s">
        <v>28</v>
      </c>
      <c r="C29" s="7">
        <v>5116769</v>
      </c>
      <c r="D29" s="8">
        <v>167</v>
      </c>
      <c r="E29" s="8">
        <v>20</v>
      </c>
      <c r="F29" s="8">
        <f>C29/D29</f>
        <v>30639.335329341317</v>
      </c>
      <c r="G29" s="8">
        <f>C29/E29</f>
        <v>255838.45</v>
      </c>
      <c r="H29" s="8">
        <f>C29/SUM(D29:E29)</f>
        <v>27362.401069518717</v>
      </c>
      <c r="I29" s="1"/>
      <c r="J29" s="1" t="s">
        <v>34</v>
      </c>
      <c r="K29" s="9">
        <v>0.13800000000000001</v>
      </c>
      <c r="L29" s="8">
        <v>894585.69000000006</v>
      </c>
      <c r="M29" s="8">
        <v>254</v>
      </c>
      <c r="N29" s="8">
        <v>0</v>
      </c>
      <c r="O29" s="8">
        <f>L29/M29</f>
        <v>3521.9909055118114</v>
      </c>
      <c r="P29" s="8">
        <v>0</v>
      </c>
      <c r="Q29" s="8">
        <f>L29/SUM(M29:N29)</f>
        <v>3521.9909055118114</v>
      </c>
      <c r="R29" s="1"/>
    </row>
    <row r="30" spans="1:19">
      <c r="A30" s="1"/>
      <c r="B30" s="1" t="s">
        <v>35</v>
      </c>
      <c r="C30" s="7">
        <v>5828289</v>
      </c>
      <c r="D30" s="8">
        <v>66</v>
      </c>
      <c r="E30" s="8">
        <v>144</v>
      </c>
      <c r="F30" s="8">
        <f>C30/D30</f>
        <v>88307.409090909088</v>
      </c>
      <c r="G30" s="8">
        <f>C30/E30</f>
        <v>40474.229166666664</v>
      </c>
      <c r="H30" s="8">
        <f>C30/SUM(D30:E30)</f>
        <v>27753.757142857143</v>
      </c>
      <c r="I30" s="1"/>
      <c r="J30" s="1" t="s">
        <v>36</v>
      </c>
      <c r="K30" s="9">
        <v>0.114</v>
      </c>
      <c r="L30" s="8">
        <v>4296877.9680000003</v>
      </c>
      <c r="M30" s="8">
        <v>627</v>
      </c>
      <c r="N30" s="8">
        <v>588</v>
      </c>
      <c r="O30" s="8">
        <f>L30/M30</f>
        <v>6853.0749090909094</v>
      </c>
      <c r="P30" s="8">
        <f>L30/N30</f>
        <v>7307.6155918367349</v>
      </c>
      <c r="Q30" s="8">
        <f>L30/SUM(M30:N30)</f>
        <v>3536.5250765432102</v>
      </c>
      <c r="R30" s="1"/>
    </row>
    <row r="31" spans="1:19">
      <c r="A31" s="1"/>
      <c r="B31" s="1" t="s">
        <v>37</v>
      </c>
      <c r="C31" s="7">
        <v>1584985</v>
      </c>
      <c r="D31" s="8">
        <v>42</v>
      </c>
      <c r="E31" s="8">
        <v>13</v>
      </c>
      <c r="F31" s="8">
        <f>C31/D31</f>
        <v>37737.738095238092</v>
      </c>
      <c r="G31" s="8">
        <f>C31/E31</f>
        <v>121921.92307692308</v>
      </c>
      <c r="H31" s="8">
        <f>C31/SUM(D31:E31)</f>
        <v>28817.909090909092</v>
      </c>
      <c r="I31" s="1"/>
      <c r="J31" s="1" t="s">
        <v>37</v>
      </c>
      <c r="K31" s="9">
        <v>0.124</v>
      </c>
      <c r="L31" s="8">
        <v>196538.13999999998</v>
      </c>
      <c r="M31" s="8">
        <v>42</v>
      </c>
      <c r="N31" s="8">
        <v>13</v>
      </c>
      <c r="O31" s="8">
        <f>L31/M31</f>
        <v>4679.479523809523</v>
      </c>
      <c r="P31" s="8">
        <f>L31/N31</f>
        <v>15118.31846153846</v>
      </c>
      <c r="Q31" s="8">
        <f>L31/SUM(M31:N31)</f>
        <v>3573.4207272727272</v>
      </c>
      <c r="R31" s="1"/>
    </row>
    <row r="32" spans="1:19">
      <c r="A32" s="1"/>
      <c r="B32" s="1" t="s">
        <v>38</v>
      </c>
      <c r="C32" s="7">
        <v>6516922</v>
      </c>
      <c r="D32" s="8">
        <v>211</v>
      </c>
      <c r="E32" s="8">
        <v>10</v>
      </c>
      <c r="F32" s="8">
        <f>C32/D32</f>
        <v>30885.886255924172</v>
      </c>
      <c r="G32" s="8">
        <f>C32/E32</f>
        <v>651692.19999999995</v>
      </c>
      <c r="H32" s="8">
        <f>C32/SUM(D32:E32)</f>
        <v>29488.334841628959</v>
      </c>
      <c r="I32" s="1"/>
      <c r="J32" s="1" t="s">
        <v>39</v>
      </c>
      <c r="K32" s="9">
        <v>0.12</v>
      </c>
      <c r="L32" s="8">
        <v>326798.64</v>
      </c>
      <c r="M32" s="8">
        <v>87</v>
      </c>
      <c r="N32" s="8">
        <v>1</v>
      </c>
      <c r="O32" s="8">
        <f>L32/M32</f>
        <v>3756.3062068965519</v>
      </c>
      <c r="P32" s="11" t="s">
        <v>40</v>
      </c>
      <c r="Q32" s="8">
        <f>L32/SUM(M32:N32)</f>
        <v>3713.6209090909092</v>
      </c>
      <c r="R32" s="1"/>
    </row>
    <row r="33" spans="1:18">
      <c r="A33" s="1"/>
      <c r="B33" s="1" t="s">
        <v>41</v>
      </c>
      <c r="C33" s="7">
        <v>6010688</v>
      </c>
      <c r="D33" s="8">
        <v>201</v>
      </c>
      <c r="E33" s="8">
        <v>0</v>
      </c>
      <c r="F33" s="8">
        <f>C33/D33</f>
        <v>29903.920398009952</v>
      </c>
      <c r="G33" s="8">
        <v>0</v>
      </c>
      <c r="H33" s="8">
        <f>C33/SUM(D33:E33)</f>
        <v>29903.920398009952</v>
      </c>
      <c r="I33" s="1"/>
      <c r="J33" s="1" t="s">
        <v>42</v>
      </c>
      <c r="K33" s="9">
        <v>0.10299999999999999</v>
      </c>
      <c r="L33" s="8">
        <v>2644492.1429999997</v>
      </c>
      <c r="M33" s="8">
        <v>700</v>
      </c>
      <c r="N33" s="8">
        <v>0</v>
      </c>
      <c r="O33" s="8">
        <f>L33/M33</f>
        <v>3777.8459185714282</v>
      </c>
      <c r="P33" s="8">
        <v>0</v>
      </c>
      <c r="Q33" s="8">
        <f>L33/SUM(M33:N33)</f>
        <v>3777.8459185714282</v>
      </c>
      <c r="R33" s="1"/>
    </row>
    <row r="34" spans="1:18">
      <c r="A34" s="1"/>
      <c r="B34" s="1" t="s">
        <v>43</v>
      </c>
      <c r="C34" s="7">
        <v>1842641</v>
      </c>
      <c r="D34" s="8">
        <v>61</v>
      </c>
      <c r="E34" s="8">
        <v>0</v>
      </c>
      <c r="F34" s="8">
        <f>C34/D34</f>
        <v>30207.22950819672</v>
      </c>
      <c r="G34" s="8">
        <v>0</v>
      </c>
      <c r="H34" s="8">
        <f>C34/SUM(D34:E34)</f>
        <v>30207.22950819672</v>
      </c>
      <c r="I34" s="1"/>
      <c r="J34" s="1" t="s">
        <v>25</v>
      </c>
      <c r="K34" s="9">
        <v>0.17299999999999999</v>
      </c>
      <c r="L34" s="8">
        <v>3296954.7659999998</v>
      </c>
      <c r="M34" s="8">
        <v>864</v>
      </c>
      <c r="N34" s="8">
        <v>0</v>
      </c>
      <c r="O34" s="8">
        <f>L34/M34</f>
        <v>3815.9198680555555</v>
      </c>
      <c r="P34" s="8">
        <v>0</v>
      </c>
      <c r="Q34" s="8">
        <f>L34/SUM(M34:N34)</f>
        <v>3815.9198680555555</v>
      </c>
      <c r="R34" s="1"/>
    </row>
    <row r="35" spans="1:18">
      <c r="A35" s="1"/>
      <c r="B35" s="1" t="s">
        <v>44</v>
      </c>
      <c r="C35" s="7">
        <v>2978512</v>
      </c>
      <c r="D35" s="8">
        <v>71</v>
      </c>
      <c r="E35" s="8">
        <v>27</v>
      </c>
      <c r="F35" s="8">
        <f>C35/D35</f>
        <v>41950.873239436616</v>
      </c>
      <c r="G35" s="8">
        <f>C35/E35</f>
        <v>110315.25925925926</v>
      </c>
      <c r="H35" s="8">
        <f>C35/SUM(D35:E35)</f>
        <v>30392.979591836734</v>
      </c>
      <c r="I35" s="1"/>
      <c r="J35" s="1" t="s">
        <v>45</v>
      </c>
      <c r="K35" s="9">
        <v>0.123</v>
      </c>
      <c r="L35" s="8">
        <v>562704.82799999998</v>
      </c>
      <c r="M35" s="8">
        <v>147</v>
      </c>
      <c r="N35" s="8">
        <v>0</v>
      </c>
      <c r="O35" s="8">
        <f>L35/M35</f>
        <v>3827.924</v>
      </c>
      <c r="P35" s="8">
        <v>0</v>
      </c>
      <c r="Q35" s="8">
        <f>L35/SUM(M35:N35)</f>
        <v>3827.924</v>
      </c>
      <c r="R35" s="1"/>
    </row>
    <row r="36" spans="1:18">
      <c r="A36" s="1"/>
      <c r="B36" s="1" t="s">
        <v>39</v>
      </c>
      <c r="C36" s="7">
        <v>2723322</v>
      </c>
      <c r="D36" s="8">
        <v>87</v>
      </c>
      <c r="E36" s="8">
        <v>1</v>
      </c>
      <c r="F36" s="8">
        <f>C36/D36</f>
        <v>31302.551724137931</v>
      </c>
      <c r="G36" s="11" t="s">
        <v>40</v>
      </c>
      <c r="H36" s="8">
        <f>C36/SUM(D36:E36)</f>
        <v>30946.840909090908</v>
      </c>
      <c r="I36" s="1"/>
      <c r="J36" s="1" t="s">
        <v>38</v>
      </c>
      <c r="K36" s="9">
        <v>0.13</v>
      </c>
      <c r="L36" s="8">
        <v>847199.86</v>
      </c>
      <c r="M36" s="8">
        <v>211</v>
      </c>
      <c r="N36" s="8">
        <v>10</v>
      </c>
      <c r="O36" s="8">
        <f>L36/M36</f>
        <v>4015.165213270142</v>
      </c>
      <c r="P36" s="8">
        <f>L36/N36</f>
        <v>84719.986000000004</v>
      </c>
      <c r="Q36" s="8">
        <f>L36/SUM(M36:N36)</f>
        <v>3833.4835294117647</v>
      </c>
      <c r="R36" s="1"/>
    </row>
    <row r="37" spans="1:18">
      <c r="A37" s="1"/>
      <c r="B37" s="1" t="s">
        <v>36</v>
      </c>
      <c r="C37" s="7">
        <v>37691912</v>
      </c>
      <c r="D37" s="8">
        <v>627</v>
      </c>
      <c r="E37" s="8">
        <v>588</v>
      </c>
      <c r="F37" s="8">
        <f>C37/D37</f>
        <v>60114.692185007974</v>
      </c>
      <c r="G37" s="8">
        <f>C37/E37</f>
        <v>64101.891156462581</v>
      </c>
      <c r="H37" s="8">
        <f>C37/SUM(D37:E37)</f>
        <v>31022.149794238681</v>
      </c>
      <c r="I37" s="1"/>
      <c r="J37" s="1" t="s">
        <v>44</v>
      </c>
      <c r="K37" s="9">
        <v>0.128</v>
      </c>
      <c r="L37" s="8">
        <v>381249.53600000002</v>
      </c>
      <c r="M37" s="8">
        <v>71</v>
      </c>
      <c r="N37" s="8">
        <v>27</v>
      </c>
      <c r="O37" s="8">
        <f>L37/M37</f>
        <v>5369.711774647888</v>
      </c>
      <c r="P37" s="8">
        <f>L37/N37</f>
        <v>14120.353185185186</v>
      </c>
      <c r="Q37" s="8">
        <f>L37/SUM(M37:N37)</f>
        <v>3890.301387755102</v>
      </c>
      <c r="R37" s="1"/>
    </row>
    <row r="38" spans="1:18">
      <c r="A38" s="1"/>
      <c r="B38" s="1" t="s">
        <v>45</v>
      </c>
      <c r="C38" s="7">
        <v>4574836</v>
      </c>
      <c r="D38" s="8">
        <v>147</v>
      </c>
      <c r="E38" s="8">
        <v>0</v>
      </c>
      <c r="F38" s="8">
        <f>C38/D38</f>
        <v>31121.333333333332</v>
      </c>
      <c r="G38" s="8">
        <v>0</v>
      </c>
      <c r="H38" s="8">
        <f>C38/SUM(D38:E38)</f>
        <v>31121.333333333332</v>
      </c>
      <c r="I38" s="1"/>
      <c r="J38" s="1" t="s">
        <v>46</v>
      </c>
      <c r="K38" s="9">
        <v>0.09</v>
      </c>
      <c r="L38" s="8">
        <v>253549.97999999998</v>
      </c>
      <c r="M38" s="8">
        <v>43</v>
      </c>
      <c r="N38" s="8">
        <v>22</v>
      </c>
      <c r="O38" s="8">
        <f>L38/M38</f>
        <v>5896.5111627906972</v>
      </c>
      <c r="P38" s="8">
        <f>L38/N38</f>
        <v>11524.99909090909</v>
      </c>
      <c r="Q38" s="8">
        <f>L38/SUM(M38:N38)</f>
        <v>3900.7689230769229</v>
      </c>
      <c r="R38" s="1"/>
    </row>
    <row r="39" spans="1:18">
      <c r="A39" s="1"/>
      <c r="B39" s="1" t="s">
        <v>47</v>
      </c>
      <c r="C39" s="7">
        <v>2082224</v>
      </c>
      <c r="D39" s="8">
        <v>66</v>
      </c>
      <c r="E39" s="8">
        <v>0</v>
      </c>
      <c r="F39" s="8">
        <f>C39/D39</f>
        <v>31548.848484848484</v>
      </c>
      <c r="G39" s="8">
        <v>0</v>
      </c>
      <c r="H39" s="8">
        <f>C39/SUM(D39:E39)</f>
        <v>31548.848484848484</v>
      </c>
      <c r="I39" s="1"/>
      <c r="J39" s="1" t="s">
        <v>43</v>
      </c>
      <c r="K39" s="9">
        <v>0.13500000000000001</v>
      </c>
      <c r="L39" s="8">
        <v>248756.535</v>
      </c>
      <c r="M39" s="8">
        <v>61</v>
      </c>
      <c r="N39" s="8">
        <v>0</v>
      </c>
      <c r="O39" s="8">
        <f>L39/M39</f>
        <v>4077.9759836065573</v>
      </c>
      <c r="P39" s="8">
        <v>0</v>
      </c>
      <c r="Q39" s="8">
        <f>L39/SUM(M39:N39)</f>
        <v>4077.9759836065573</v>
      </c>
      <c r="R39" s="1"/>
    </row>
    <row r="40" spans="1:18">
      <c r="A40" s="1"/>
      <c r="B40" s="1" t="s">
        <v>48</v>
      </c>
      <c r="C40" s="7">
        <v>3706690</v>
      </c>
      <c r="D40" s="8">
        <v>110</v>
      </c>
      <c r="E40" s="8">
        <v>0</v>
      </c>
      <c r="F40" s="8">
        <f>C40/D40</f>
        <v>33697.181818181816</v>
      </c>
      <c r="G40" s="8">
        <v>0</v>
      </c>
      <c r="H40" s="8">
        <f>C40/SUM(D40:E40)</f>
        <v>33697.181818181816</v>
      </c>
      <c r="I40" s="1"/>
      <c r="J40" s="1" t="s">
        <v>47</v>
      </c>
      <c r="K40" s="9">
        <v>0.13200000000000001</v>
      </c>
      <c r="L40" s="8">
        <v>274853.56800000003</v>
      </c>
      <c r="M40" s="8">
        <v>66</v>
      </c>
      <c r="N40" s="8">
        <v>0</v>
      </c>
      <c r="O40" s="8">
        <f>L40/M40</f>
        <v>4164.4480000000003</v>
      </c>
      <c r="P40" s="8">
        <v>0</v>
      </c>
      <c r="Q40" s="8">
        <f>L40/SUM(M40:N40)</f>
        <v>4164.4480000000003</v>
      </c>
      <c r="R40" s="1"/>
    </row>
    <row r="41" spans="1:18">
      <c r="A41" s="1"/>
      <c r="B41" s="1" t="s">
        <v>49</v>
      </c>
      <c r="C41" s="7">
        <v>5344861</v>
      </c>
      <c r="D41" s="8">
        <v>156</v>
      </c>
      <c r="E41" s="8">
        <v>0</v>
      </c>
      <c r="F41" s="8">
        <f>C41/D41</f>
        <v>34261.929487179485</v>
      </c>
      <c r="G41" s="8">
        <v>0</v>
      </c>
      <c r="H41" s="8">
        <f>C41/SUM(D41:E41)</f>
        <v>34261.929487179485</v>
      </c>
      <c r="I41" s="1"/>
      <c r="J41" s="1" t="s">
        <v>41</v>
      </c>
      <c r="K41" s="9">
        <v>0.14000000000000001</v>
      </c>
      <c r="L41" s="8">
        <v>841496.32000000007</v>
      </c>
      <c r="M41" s="8">
        <v>201</v>
      </c>
      <c r="N41" s="8">
        <v>0</v>
      </c>
      <c r="O41" s="8">
        <f>L41/M41</f>
        <v>4186.548855721393</v>
      </c>
      <c r="P41" s="8">
        <v>0</v>
      </c>
      <c r="Q41" s="8">
        <f>L41/SUM(M41:N41)</f>
        <v>4186.548855721393</v>
      </c>
      <c r="R41" s="1"/>
    </row>
    <row r="42" spans="1:18">
      <c r="A42" s="1"/>
      <c r="B42" s="1" t="s">
        <v>50</v>
      </c>
      <c r="C42" s="7">
        <v>3791508</v>
      </c>
      <c r="D42" s="8">
        <v>105</v>
      </c>
      <c r="E42" s="8">
        <v>0</v>
      </c>
      <c r="F42" s="8">
        <f>C42/D42</f>
        <v>36109.599999999999</v>
      </c>
      <c r="G42" s="8">
        <v>0</v>
      </c>
      <c r="H42" s="8">
        <f>C42/SUM(D42:E42)</f>
        <v>36109.599999999999</v>
      </c>
      <c r="I42" s="1"/>
      <c r="J42" s="1" t="s">
        <v>49</v>
      </c>
      <c r="K42" s="9">
        <v>0.129</v>
      </c>
      <c r="L42" s="8">
        <v>689487.06900000002</v>
      </c>
      <c r="M42" s="8">
        <v>156</v>
      </c>
      <c r="N42" s="8">
        <v>0</v>
      </c>
      <c r="O42" s="8">
        <f>L42/M42</f>
        <v>4419.7889038461535</v>
      </c>
      <c r="P42" s="8">
        <v>0</v>
      </c>
      <c r="Q42" s="8">
        <f>L42/SUM(M42:N42)</f>
        <v>4419.7889038461535</v>
      </c>
      <c r="R42" s="1"/>
    </row>
    <row r="43" spans="1:18">
      <c r="A43" s="1"/>
      <c r="B43" s="1" t="s">
        <v>42</v>
      </c>
      <c r="C43" s="7">
        <v>25674681</v>
      </c>
      <c r="D43" s="8">
        <v>700</v>
      </c>
      <c r="E43" s="8">
        <v>0</v>
      </c>
      <c r="F43" s="8">
        <f>C43/D43</f>
        <v>36678.115714285712</v>
      </c>
      <c r="G43" s="8">
        <v>0</v>
      </c>
      <c r="H43" s="8">
        <f>C43/SUM(D43:E43)</f>
        <v>36678.115714285712</v>
      </c>
      <c r="I43" s="1"/>
      <c r="J43" s="1" t="s">
        <v>48</v>
      </c>
      <c r="K43" s="9">
        <f>7.9%+4.4%+1.8%</f>
        <v>0.14100000000000001</v>
      </c>
      <c r="L43" s="8">
        <v>522643.29000000004</v>
      </c>
      <c r="M43" s="8">
        <v>110</v>
      </c>
      <c r="N43" s="8">
        <v>0</v>
      </c>
      <c r="O43" s="8">
        <f>L43/M43</f>
        <v>4751.3026363636363</v>
      </c>
      <c r="P43" s="8">
        <v>0</v>
      </c>
      <c r="Q43" s="8">
        <f>L43/SUM(M43:N43)</f>
        <v>4751.3026363636363</v>
      </c>
      <c r="R43" s="1"/>
    </row>
    <row r="44" spans="1:18">
      <c r="A44" s="1"/>
      <c r="B44" s="1" t="s">
        <v>51</v>
      </c>
      <c r="C44" s="7">
        <v>2871238</v>
      </c>
      <c r="D44" s="8">
        <v>69</v>
      </c>
      <c r="E44" s="8">
        <v>0</v>
      </c>
      <c r="F44" s="8">
        <f>C44/D44</f>
        <v>41612.144927536232</v>
      </c>
      <c r="G44" s="8">
        <v>0</v>
      </c>
      <c r="H44" s="8">
        <f>C44/SUM(D44:E44)</f>
        <v>41612.144927536232</v>
      </c>
      <c r="I44" s="1"/>
      <c r="J44" s="1" t="s">
        <v>50</v>
      </c>
      <c r="K44" s="9">
        <v>0.13500000000000001</v>
      </c>
      <c r="L44" s="8">
        <v>511853.58</v>
      </c>
      <c r="M44" s="8">
        <v>105</v>
      </c>
      <c r="N44" s="8">
        <v>0</v>
      </c>
      <c r="O44" s="8">
        <f>L44/M44</f>
        <v>4874.7960000000003</v>
      </c>
      <c r="P44" s="8">
        <v>0</v>
      </c>
      <c r="Q44" s="8">
        <f>L44/SUM(M44:N44)</f>
        <v>4874.7960000000003</v>
      </c>
      <c r="R44" s="1"/>
    </row>
    <row r="45" spans="1:18">
      <c r="A45" s="1"/>
      <c r="B45" s="1" t="s">
        <v>52</v>
      </c>
      <c r="C45" s="7">
        <v>3062309</v>
      </c>
      <c r="D45" s="8">
        <v>72</v>
      </c>
      <c r="E45" s="8">
        <v>0</v>
      </c>
      <c r="F45" s="8">
        <f>C45/D45</f>
        <v>42532.069444444445</v>
      </c>
      <c r="G45" s="8">
        <v>0</v>
      </c>
      <c r="H45" s="8">
        <f>C45/SUM(D45:E45)</f>
        <v>42532.069444444445</v>
      </c>
      <c r="I45" s="1"/>
      <c r="J45" s="1" t="s">
        <v>51</v>
      </c>
      <c r="K45" s="9">
        <v>0.13200000000000001</v>
      </c>
      <c r="L45" s="8">
        <v>379003.41600000003</v>
      </c>
      <c r="M45" s="8">
        <v>69</v>
      </c>
      <c r="N45" s="8">
        <v>0</v>
      </c>
      <c r="O45" s="8">
        <f>L45/M45</f>
        <v>5492.8031304347833</v>
      </c>
      <c r="P45" s="8">
        <v>0</v>
      </c>
      <c r="Q45" s="8">
        <f>L45/SUM(M45:N45)</f>
        <v>5492.8031304347833</v>
      </c>
      <c r="R45" s="1"/>
    </row>
    <row r="46" spans="1:18">
      <c r="A46" s="1"/>
      <c r="B46" s="1" t="s">
        <v>46</v>
      </c>
      <c r="C46" s="7">
        <v>2817222</v>
      </c>
      <c r="D46" s="8">
        <v>43</v>
      </c>
      <c r="E46" s="8">
        <v>22</v>
      </c>
      <c r="F46" s="8">
        <f>C46/D46</f>
        <v>65516.79069767442</v>
      </c>
      <c r="G46" s="8">
        <f>C46/E46</f>
        <v>128055.54545454546</v>
      </c>
      <c r="H46" s="8">
        <f>C46/SUM(D46:E46)</f>
        <v>43341.876923076925</v>
      </c>
      <c r="I46" s="1"/>
      <c r="J46" s="1" t="s">
        <v>52</v>
      </c>
      <c r="K46" s="9">
        <v>0.14899999999999999</v>
      </c>
      <c r="L46" s="8">
        <v>456284.04099999997</v>
      </c>
      <c r="M46" s="8">
        <v>72</v>
      </c>
      <c r="N46" s="8">
        <v>0</v>
      </c>
      <c r="O46" s="8">
        <f>L46/M46</f>
        <v>6337.2783472222218</v>
      </c>
      <c r="P46" s="8">
        <v>0</v>
      </c>
      <c r="Q46" s="8">
        <f>L46/SUM(M46:N46)</f>
        <v>6337.2783472222218</v>
      </c>
      <c r="R46" s="1"/>
    </row>
    <row r="47" spans="1:18">
      <c r="A47" s="1"/>
      <c r="B47" s="1" t="s">
        <v>53</v>
      </c>
      <c r="C47" s="7">
        <v>2937979</v>
      </c>
      <c r="D47" s="8">
        <v>60</v>
      </c>
      <c r="E47" s="8">
        <v>0</v>
      </c>
      <c r="F47" s="8">
        <f>C47/D47</f>
        <v>48966.316666666666</v>
      </c>
      <c r="G47" s="8">
        <v>0</v>
      </c>
      <c r="H47" s="8">
        <f>C47/SUM(D47:E47)</f>
        <v>48966.316666666666</v>
      </c>
      <c r="I47" s="1"/>
      <c r="J47" s="1" t="s">
        <v>54</v>
      </c>
      <c r="K47" s="9">
        <v>0.124</v>
      </c>
      <c r="L47" s="8">
        <v>70451.592000000004</v>
      </c>
      <c r="M47" s="8">
        <v>11</v>
      </c>
      <c r="N47" s="8">
        <v>0</v>
      </c>
      <c r="O47" s="8">
        <f>L47/M47</f>
        <v>6404.6901818181823</v>
      </c>
      <c r="P47" s="8">
        <v>0</v>
      </c>
      <c r="Q47" s="8">
        <f>L47/SUM(M47:N47)</f>
        <v>6404.6901818181823</v>
      </c>
      <c r="R47" s="1"/>
    </row>
    <row r="48" spans="1:18">
      <c r="A48" s="1"/>
      <c r="B48" s="1" t="s">
        <v>54</v>
      </c>
      <c r="C48" s="7">
        <v>568158</v>
      </c>
      <c r="D48" s="8">
        <v>11</v>
      </c>
      <c r="E48" s="8">
        <v>0</v>
      </c>
      <c r="F48" s="8">
        <f>C48/D48</f>
        <v>51650.727272727272</v>
      </c>
      <c r="G48" s="8">
        <v>0</v>
      </c>
      <c r="H48" s="8">
        <f>C48/SUM(D48:E48)</f>
        <v>51650.727272727272</v>
      </c>
      <c r="I48" s="1"/>
      <c r="J48" s="1" t="s">
        <v>55</v>
      </c>
      <c r="K48" s="9">
        <v>0.114</v>
      </c>
      <c r="L48" s="8">
        <v>70451.544000000009</v>
      </c>
      <c r="M48" s="8">
        <v>3</v>
      </c>
      <c r="N48" s="8">
        <v>7</v>
      </c>
      <c r="O48" s="8">
        <f>L48/M48</f>
        <v>23483.848000000002</v>
      </c>
      <c r="P48" s="8">
        <f>L48/N48</f>
        <v>10064.506285714288</v>
      </c>
      <c r="Q48" s="8">
        <f>L48/SUM(M48:N48)</f>
        <v>7045.1544000000013</v>
      </c>
      <c r="R48" s="1"/>
    </row>
    <row r="49" spans="1:18">
      <c r="A49" s="1"/>
      <c r="B49" s="1" t="s">
        <v>56</v>
      </c>
      <c r="C49" s="7">
        <v>3871859</v>
      </c>
      <c r="D49" s="8">
        <v>73</v>
      </c>
      <c r="E49" s="8">
        <v>0</v>
      </c>
      <c r="F49" s="8">
        <f>C49/D49</f>
        <v>53039.164383561641</v>
      </c>
      <c r="G49" s="8">
        <v>0</v>
      </c>
      <c r="H49" s="8">
        <f>C49/SUM(D49:E49)</f>
        <v>53039.164383561641</v>
      </c>
      <c r="I49" s="1"/>
      <c r="J49" s="1" t="s">
        <v>53</v>
      </c>
      <c r="K49" s="9">
        <v>0.14399999999999999</v>
      </c>
      <c r="L49" s="8">
        <v>423068.97599999997</v>
      </c>
      <c r="M49" s="8">
        <v>60</v>
      </c>
      <c r="N49" s="8">
        <v>0</v>
      </c>
      <c r="O49" s="8">
        <f>L49/M49</f>
        <v>7051.1495999999997</v>
      </c>
      <c r="P49" s="8">
        <v>0</v>
      </c>
      <c r="Q49" s="8">
        <f>L49/SUM(M49:N49)</f>
        <v>7051.1495999999997</v>
      </c>
      <c r="R49" s="1"/>
    </row>
    <row r="50" spans="1:18">
      <c r="A50" s="1"/>
      <c r="B50" s="1" t="s">
        <v>57</v>
      </c>
      <c r="C50" s="7">
        <v>824082</v>
      </c>
      <c r="D50" s="8">
        <v>14</v>
      </c>
      <c r="E50" s="8">
        <v>0</v>
      </c>
      <c r="F50" s="8">
        <f>C50/D50</f>
        <v>58863</v>
      </c>
      <c r="G50" s="8">
        <v>0</v>
      </c>
      <c r="H50" s="8">
        <f>C50/SUM(D50:E50)</f>
        <v>58863</v>
      </c>
      <c r="I50" s="1"/>
      <c r="J50" s="1" t="s">
        <v>56</v>
      </c>
      <c r="K50" s="9">
        <v>0.13900000000000001</v>
      </c>
      <c r="L50" s="8">
        <v>538188.40100000007</v>
      </c>
      <c r="M50" s="8">
        <v>73</v>
      </c>
      <c r="N50" s="8">
        <v>0</v>
      </c>
      <c r="O50" s="8">
        <f>L50/M50</f>
        <v>7372.4438493150692</v>
      </c>
      <c r="P50" s="8">
        <v>0</v>
      </c>
      <c r="Q50" s="8">
        <f>L50/SUM(M50:N50)</f>
        <v>7372.4438493150692</v>
      </c>
      <c r="R50" s="1"/>
    </row>
    <row r="51" spans="1:18">
      <c r="A51" s="1"/>
      <c r="B51" s="1" t="s">
        <v>55</v>
      </c>
      <c r="C51" s="7">
        <v>617996</v>
      </c>
      <c r="D51" s="8">
        <v>3</v>
      </c>
      <c r="E51" s="8">
        <v>7</v>
      </c>
      <c r="F51" s="8">
        <f>C51/D51</f>
        <v>205998.66666666666</v>
      </c>
      <c r="G51" s="8">
        <f>C51/E51</f>
        <v>88285.142857142855</v>
      </c>
      <c r="H51" s="8">
        <f>C51/SUM(D51:E51)</f>
        <v>61799.6</v>
      </c>
      <c r="I51" s="1"/>
      <c r="J51" s="1" t="s">
        <v>57</v>
      </c>
      <c r="K51" s="9">
        <v>0.14299999999999999</v>
      </c>
      <c r="L51" s="8">
        <v>117843.726</v>
      </c>
      <c r="M51" s="8">
        <v>14</v>
      </c>
      <c r="N51" s="8">
        <v>0</v>
      </c>
      <c r="O51" s="8">
        <f>L51/M51</f>
        <v>8417.4089999999997</v>
      </c>
      <c r="P51" s="8">
        <v>0</v>
      </c>
      <c r="Q51" s="8">
        <f>L51/SUM(M51:N51)</f>
        <v>8417.4089999999997</v>
      </c>
      <c r="R51" s="1"/>
    </row>
    <row r="52" spans="1:18">
      <c r="A52" s="1"/>
      <c r="B52" s="1" t="s">
        <v>58</v>
      </c>
      <c r="C52" s="7">
        <v>998199</v>
      </c>
      <c r="D52" s="8">
        <v>13</v>
      </c>
      <c r="E52" s="8">
        <v>0</v>
      </c>
      <c r="F52" s="8">
        <f>C52/D52</f>
        <v>76784.538461538468</v>
      </c>
      <c r="G52" s="8">
        <v>0</v>
      </c>
      <c r="H52" s="8">
        <f>C52/SUM(D52:E52)</f>
        <v>76784.538461538468</v>
      </c>
      <c r="I52" s="1"/>
      <c r="J52" s="1" t="s">
        <v>59</v>
      </c>
      <c r="K52" s="9">
        <v>5.2999999999999999E-2</v>
      </c>
      <c r="L52" s="8">
        <v>8445.9740000000002</v>
      </c>
      <c r="M52" s="8">
        <v>1</v>
      </c>
      <c r="N52" s="8">
        <v>0</v>
      </c>
      <c r="O52" s="8">
        <f>L52/M52</f>
        <v>8445.9740000000002</v>
      </c>
      <c r="P52" s="8">
        <v>0</v>
      </c>
      <c r="Q52" s="8">
        <f>L52/SUM(M52:N52)</f>
        <v>8445.9740000000002</v>
      </c>
      <c r="R52" s="1"/>
    </row>
    <row r="53" spans="1:18">
      <c r="A53" s="1"/>
      <c r="B53" s="1" t="s">
        <v>60</v>
      </c>
      <c r="C53" s="7">
        <v>1374810</v>
      </c>
      <c r="D53" s="8">
        <v>11</v>
      </c>
      <c r="E53" s="8">
        <v>0</v>
      </c>
      <c r="F53" s="8">
        <f>C53/D53</f>
        <v>124982.72727272728</v>
      </c>
      <c r="G53" s="8">
        <v>0</v>
      </c>
      <c r="H53" s="8">
        <f>C53/SUM(D53:E53)</f>
        <v>124982.72727272728</v>
      </c>
      <c r="I53" s="1"/>
      <c r="J53" s="1" t="s">
        <v>61</v>
      </c>
      <c r="K53" s="9">
        <v>7.6999999999999999E-2</v>
      </c>
      <c r="L53" s="8">
        <v>55649.286</v>
      </c>
      <c r="M53" s="8">
        <v>5</v>
      </c>
      <c r="N53" s="8">
        <v>0</v>
      </c>
      <c r="O53" s="8">
        <f>L53/M53</f>
        <v>11129.8572</v>
      </c>
      <c r="P53" s="8">
        <v>0</v>
      </c>
      <c r="Q53" s="8">
        <f>L53/SUM(M53:N53)</f>
        <v>11129.8572</v>
      </c>
      <c r="R53" s="1"/>
    </row>
    <row r="54" spans="1:18">
      <c r="A54" s="1"/>
      <c r="B54" s="1" t="s">
        <v>61</v>
      </c>
      <c r="C54" s="7">
        <v>722718</v>
      </c>
      <c r="D54" s="8">
        <v>5</v>
      </c>
      <c r="E54" s="8">
        <v>0</v>
      </c>
      <c r="F54" s="8">
        <f>C54/D54</f>
        <v>144543.6</v>
      </c>
      <c r="G54" s="8">
        <v>0</v>
      </c>
      <c r="H54" s="8">
        <f>C54/SUM(D54:E54)</f>
        <v>144543.6</v>
      </c>
      <c r="I54" s="1"/>
      <c r="J54" s="1" t="s">
        <v>58</v>
      </c>
      <c r="K54" s="9">
        <v>0.14799999999999999</v>
      </c>
      <c r="L54" s="8">
        <v>147733.45199999999</v>
      </c>
      <c r="M54" s="8">
        <v>13</v>
      </c>
      <c r="N54" s="8">
        <v>0</v>
      </c>
      <c r="O54" s="8">
        <f>L54/M54</f>
        <v>11364.111692307692</v>
      </c>
      <c r="P54" s="8">
        <v>0</v>
      </c>
      <c r="Q54" s="8">
        <f>L54/SUM(M54:N54)</f>
        <v>11364.111692307692</v>
      </c>
      <c r="R54" s="1"/>
    </row>
    <row r="55" spans="1:18">
      <c r="A55" s="1"/>
      <c r="B55" s="1" t="s">
        <v>59</v>
      </c>
      <c r="C55" s="7">
        <v>159358</v>
      </c>
      <c r="D55" s="8">
        <v>1</v>
      </c>
      <c r="E55" s="8">
        <v>0</v>
      </c>
      <c r="F55" s="8">
        <f>C55/D55</f>
        <v>159358</v>
      </c>
      <c r="G55" s="8">
        <v>0</v>
      </c>
      <c r="H55" s="8">
        <f>C55/SUM(D55:E55)</f>
        <v>159358</v>
      </c>
      <c r="I55" s="1"/>
      <c r="J55" s="1" t="s">
        <v>60</v>
      </c>
      <c r="K55" s="9">
        <v>0.14299999999999999</v>
      </c>
      <c r="L55" s="8">
        <v>196597.83</v>
      </c>
      <c r="M55" s="8">
        <v>11</v>
      </c>
      <c r="N55" s="8">
        <v>0</v>
      </c>
      <c r="O55" s="8">
        <f>L55/M55</f>
        <v>17872.53</v>
      </c>
      <c r="P55" s="8">
        <v>0</v>
      </c>
      <c r="Q55" s="8">
        <f>L55/SUM(M55:N55)</f>
        <v>17872.53</v>
      </c>
      <c r="R55" s="1"/>
    </row>
    <row r="56" spans="1:18">
      <c r="A56" s="1"/>
      <c r="B56" s="6" t="s">
        <v>62</v>
      </c>
      <c r="C56" s="12">
        <v>683932</v>
      </c>
      <c r="D56" s="13">
        <v>1</v>
      </c>
      <c r="E56" s="13">
        <v>0</v>
      </c>
      <c r="F56" s="13">
        <f>C56/D56</f>
        <v>683932</v>
      </c>
      <c r="G56" s="13">
        <v>0</v>
      </c>
      <c r="H56" s="13">
        <f>C56/SUM(D56:E56)</f>
        <v>683932</v>
      </c>
      <c r="I56" s="1"/>
      <c r="J56" s="6" t="s">
        <v>62</v>
      </c>
      <c r="K56" s="14">
        <v>0.14499999999999999</v>
      </c>
      <c r="L56" s="13">
        <v>99170.14</v>
      </c>
      <c r="M56" s="13">
        <v>1</v>
      </c>
      <c r="N56" s="13">
        <v>0</v>
      </c>
      <c r="O56" s="13">
        <f>L56/M56</f>
        <v>99170.14</v>
      </c>
      <c r="P56" s="13">
        <v>0</v>
      </c>
      <c r="Q56" s="13">
        <f>L56/SUM(M56:N56)</f>
        <v>99170.14</v>
      </c>
      <c r="R56" s="1"/>
    </row>
    <row r="57" spans="1:18">
      <c r="A57" s="1"/>
      <c r="B57" s="1"/>
      <c r="C57" s="7">
        <f>SUM(C4:C56)</f>
        <v>315457938</v>
      </c>
      <c r="D57" s="8">
        <f>SUM(D4:D56)</f>
        <v>8210</v>
      </c>
      <c r="E57" s="8">
        <f>SUM(E4:E56)</f>
        <v>4531</v>
      </c>
      <c r="F57" s="8">
        <f t="shared" ref="F57" si="0">C57/D57</f>
        <v>38423.622168087699</v>
      </c>
      <c r="G57" s="8">
        <f t="shared" ref="G57" si="1">C57/E57</f>
        <v>69622.144780401679</v>
      </c>
      <c r="H57" s="8">
        <f>C57/SUM(D57:E57)</f>
        <v>24759.276194961149</v>
      </c>
      <c r="I57" s="1"/>
      <c r="J57" s="9"/>
      <c r="K57" s="1"/>
      <c r="L57" s="7">
        <f>SUM(L4:L56)</f>
        <v>41134321.386999995</v>
      </c>
      <c r="M57" s="8">
        <f>SUM(M4:M56)</f>
        <v>8210</v>
      </c>
      <c r="N57" s="8">
        <f>SUM(N4:N56)</f>
        <v>4531</v>
      </c>
      <c r="O57" s="8">
        <f t="shared" ref="O57" si="2">L57/M57</f>
        <v>5010.270570889159</v>
      </c>
      <c r="P57" s="8">
        <f t="shared" ref="P57" si="3">L57/N57</f>
        <v>9078.4200809975719</v>
      </c>
      <c r="Q57" s="8">
        <f>L57/SUM(M57:N57)</f>
        <v>3228.500226591319</v>
      </c>
      <c r="R57" s="1"/>
    </row>
    <row r="58" spans="1:18">
      <c r="A58" s="1"/>
      <c r="B58" s="1"/>
      <c r="C58" s="7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</row>
    <row r="59" spans="1:18">
      <c r="C59" s="15">
        <f>SUMIF(E4:E56,"=0",C4:C56)</f>
        <v>115223842</v>
      </c>
      <c r="D59" s="2">
        <f>SUMIF(E4:E56,"=0",D4:D56)</f>
        <v>3823</v>
      </c>
      <c r="H59" s="16">
        <f>C59/SUM(D59:E59)</f>
        <v>30139.63955009155</v>
      </c>
      <c r="L59" s="15">
        <f>SUMIF(N4:N56,"=0",L4:L56)</f>
        <v>15371433.826999998</v>
      </c>
      <c r="M59" s="2">
        <f>SUMIF(N4:N56,"=0",M4:M56)</f>
        <v>3823</v>
      </c>
      <c r="Q59" s="16">
        <f>L59/SUM(M59:N59)</f>
        <v>4020.7778778446241</v>
      </c>
    </row>
    <row r="61" spans="1:18">
      <c r="K61" s="17"/>
      <c r="L61" s="10"/>
      <c r="O61" s="10"/>
      <c r="P61" s="10"/>
      <c r="Q61" s="16"/>
    </row>
    <row r="62" spans="1:18">
      <c r="K62" s="17"/>
      <c r="L62" s="10"/>
      <c r="O62" s="10"/>
      <c r="P62" s="10"/>
      <c r="Q62" s="16"/>
    </row>
    <row r="63" spans="1:18">
      <c r="K63" s="17"/>
      <c r="L63" s="10"/>
      <c r="O63" s="10"/>
      <c r="P63" s="10"/>
      <c r="Q63" s="16"/>
    </row>
    <row r="64" spans="1:18">
      <c r="K64" s="17"/>
      <c r="L64" s="10"/>
      <c r="O64" s="10"/>
      <c r="P64" s="10"/>
      <c r="Q64" s="16"/>
    </row>
    <row r="65" spans="11:17">
      <c r="K65" s="17"/>
      <c r="L65" s="10"/>
      <c r="O65" s="10"/>
      <c r="P65" s="10"/>
      <c r="Q65" s="16"/>
    </row>
    <row r="66" spans="11:17">
      <c r="K66" s="17"/>
      <c r="L66" s="10"/>
      <c r="O66" s="10"/>
      <c r="P66" s="10"/>
      <c r="Q66" s="16"/>
    </row>
    <row r="67" spans="11:17">
      <c r="L67" s="10"/>
      <c r="Q67" s="16"/>
    </row>
  </sheetData>
  <conditionalFormatting sqref="H4:H56">
    <cfRule type="cellIs" dxfId="3" priority="4" operator="lessThan">
      <formula>$H$57</formula>
    </cfRule>
  </conditionalFormatting>
  <conditionalFormatting sqref="Q4:Q56">
    <cfRule type="cellIs" dxfId="2" priority="3" operator="lessThan">
      <formula>$Q$57</formula>
    </cfRule>
  </conditionalFormatting>
  <conditionalFormatting sqref="Q59">
    <cfRule type="cellIs" dxfId="1" priority="2" operator="lessThan">
      <formula>$Q$57</formula>
    </cfRule>
  </conditionalFormatting>
  <conditionalFormatting sqref="H59">
    <cfRule type="cellIs" dxfId="0" priority="1" operator="lessThan">
      <formula>$Q$57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Sheet1!List_of_U.S._states_and_territories_by_population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Jeremy Johnson</dc:creator>
  <cp:lastModifiedBy>Jeremy Johnson </cp:lastModifiedBy>
  <dcterms:created xsi:type="dcterms:W3CDTF">2012-06-03T22:00:05Z</dcterms:created>
  <dcterms:modified xsi:type="dcterms:W3CDTF">2012-06-03T22:30:35Z</dcterms:modified>
</cp:coreProperties>
</file>