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norwatson/Desktop/mw campaign/blank char sheets/"/>
    </mc:Choice>
  </mc:AlternateContent>
  <xr:revisionPtr revIDLastSave="0" documentId="13_ncr:1_{C97D5FC4-A6E6-034B-B81F-B115E7B54677}" xr6:coauthVersionLast="47" xr6:coauthVersionMax="47" xr10:uidLastSave="{00000000-0000-0000-0000-000000000000}"/>
  <bookViews>
    <workbookView xWindow="6300" yWindow="500" windowWidth="22500" windowHeight="15860" xr2:uid="{EDDA36CF-9746-0C42-8259-7952D523987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1" i="1" l="1"/>
  <c r="O54" i="1" s="1"/>
  <c r="O50" i="1"/>
  <c r="O53" i="1" s="1"/>
  <c r="L47" i="1"/>
  <c r="P46" i="1"/>
  <c r="O32" i="1"/>
  <c r="N32" i="1"/>
  <c r="N31" i="1"/>
  <c r="O31" i="1" s="1"/>
  <c r="O30" i="1"/>
  <c r="N30" i="1"/>
  <c r="N29" i="1"/>
  <c r="O29" i="1" s="1"/>
  <c r="O28" i="1"/>
  <c r="N28" i="1"/>
  <c r="N27" i="1"/>
  <c r="O27" i="1" s="1"/>
  <c r="O26" i="1"/>
  <c r="N26" i="1"/>
  <c r="N25" i="1"/>
  <c r="O25" i="1" s="1"/>
  <c r="O24" i="1"/>
  <c r="N24" i="1"/>
  <c r="N23" i="1"/>
  <c r="O23" i="1" s="1"/>
  <c r="O22" i="1"/>
  <c r="N22" i="1"/>
  <c r="N21" i="1"/>
  <c r="O21" i="1" s="1"/>
  <c r="O20" i="1"/>
  <c r="N20" i="1"/>
  <c r="N19" i="1"/>
  <c r="O19" i="1" s="1"/>
  <c r="O18" i="1"/>
  <c r="N18" i="1"/>
  <c r="N17" i="1"/>
  <c r="O17" i="1" s="1"/>
  <c r="O16" i="1"/>
  <c r="N16" i="1"/>
  <c r="N13" i="1"/>
  <c r="O13" i="1" s="1"/>
  <c r="O12" i="1"/>
  <c r="N12" i="1"/>
  <c r="N11" i="1"/>
  <c r="O11" i="1" s="1"/>
  <c r="O10" i="1"/>
  <c r="N10" i="1"/>
  <c r="N9" i="1"/>
  <c r="O9" i="1" s="1"/>
  <c r="O6" i="1"/>
  <c r="N6" i="1"/>
  <c r="N5" i="1"/>
  <c r="O5" i="1" s="1"/>
  <c r="O4" i="1"/>
  <c r="N4" i="1"/>
  <c r="N3" i="1"/>
  <c r="O3" i="1" s="1"/>
  <c r="O2" i="1"/>
  <c r="N2" i="1"/>
  <c r="F8" i="1"/>
  <c r="D8" i="1"/>
  <c r="B19" i="1" s="1"/>
  <c r="D9" i="1"/>
  <c r="F9" i="1" s="1"/>
  <c r="D10" i="1"/>
  <c r="F10" i="1" s="1"/>
  <c r="D11" i="1"/>
  <c r="AD54" i="1" s="1"/>
  <c r="D12" i="1"/>
  <c r="E12" i="1" s="1"/>
  <c r="B17" i="1" s="1"/>
  <c r="D13" i="1"/>
  <c r="F13" i="1" s="1"/>
  <c r="D14" i="1"/>
  <c r="F14" i="1" s="1"/>
  <c r="D7" i="1"/>
  <c r="I3" i="1" s="1"/>
  <c r="X65" i="1"/>
  <c r="X64" i="1"/>
  <c r="X63" i="1"/>
  <c r="X62" i="1"/>
  <c r="X54" i="1"/>
  <c r="AD55" i="1"/>
  <c r="AC49" i="1"/>
  <c r="AD49" i="1" s="1"/>
  <c r="AC48" i="1"/>
  <c r="AD48" i="1" s="1"/>
  <c r="AC47" i="1"/>
  <c r="AD47" i="1" s="1"/>
  <c r="AC46" i="1"/>
  <c r="AD46" i="1" s="1"/>
  <c r="AC45" i="1"/>
  <c r="AD45" i="1" s="1"/>
  <c r="Y46" i="1"/>
  <c r="Y42" i="1"/>
  <c r="I6" i="1"/>
  <c r="I2" i="1"/>
  <c r="Z26" i="1"/>
  <c r="Z12" i="1"/>
  <c r="Y34" i="1"/>
  <c r="Z25" i="1"/>
  <c r="Z24" i="1"/>
  <c r="Z23" i="1"/>
  <c r="Z22" i="1"/>
  <c r="Z21" i="1"/>
  <c r="Z20" i="1"/>
  <c r="Z19" i="1"/>
  <c r="Z11" i="1"/>
  <c r="Z10" i="1"/>
  <c r="Z9" i="1"/>
  <c r="Z8" i="1"/>
  <c r="Z7" i="1"/>
  <c r="Z6" i="1"/>
  <c r="Z5" i="1"/>
  <c r="Z4" i="1"/>
  <c r="O52" i="1" l="1"/>
  <c r="F7" i="1"/>
  <c r="F12" i="1"/>
  <c r="E11" i="1"/>
  <c r="F11" i="1" s="1"/>
  <c r="AD53" i="1"/>
  <c r="B21" i="1"/>
  <c r="Y27" i="1"/>
  <c r="Y28" i="1" s="1"/>
  <c r="Y13" i="1"/>
  <c r="Y14" i="1" s="1"/>
</calcChain>
</file>

<file path=xl/sharedStrings.xml><?xml version="1.0" encoding="utf-8"?>
<sst xmlns="http://schemas.openxmlformats.org/spreadsheetml/2006/main" count="250" uniqueCount="174">
  <si>
    <t>Name:</t>
  </si>
  <si>
    <t>Race:</t>
  </si>
  <si>
    <t>Level</t>
  </si>
  <si>
    <t>Level:</t>
  </si>
  <si>
    <t>Class:</t>
  </si>
  <si>
    <t>Strength:</t>
  </si>
  <si>
    <t>Willpower:</t>
  </si>
  <si>
    <t>Agility:</t>
  </si>
  <si>
    <t>Speed:</t>
  </si>
  <si>
    <t>Endurance:</t>
  </si>
  <si>
    <t>Personality:</t>
  </si>
  <si>
    <t>Luck:</t>
  </si>
  <si>
    <t>Current FP:</t>
  </si>
  <si>
    <t>Current MP:</t>
  </si>
  <si>
    <t>Current HP:</t>
  </si>
  <si>
    <t>Max MP:</t>
  </si>
  <si>
    <t>Max HP:</t>
  </si>
  <si>
    <t>Max FP:</t>
  </si>
  <si>
    <t>Major skills</t>
  </si>
  <si>
    <t>Minor Skills</t>
  </si>
  <si>
    <t>Bounty:</t>
  </si>
  <si>
    <t>Misc skills</t>
  </si>
  <si>
    <t>Current CC:</t>
  </si>
  <si>
    <t>Max CC:</t>
  </si>
  <si>
    <t>Death saves failed:</t>
  </si>
  <si>
    <t>Intelligence</t>
  </si>
  <si>
    <t>Racial Traits:</t>
  </si>
  <si>
    <t>Gold:</t>
  </si>
  <si>
    <t>Exp</t>
  </si>
  <si>
    <t>Extra Character Details:</t>
  </si>
  <si>
    <t>Spells:</t>
  </si>
  <si>
    <t>Enchanted Items:</t>
  </si>
  <si>
    <t>Specialisation:</t>
  </si>
  <si>
    <t>0/10</t>
  </si>
  <si>
    <t>PAR:</t>
  </si>
  <si>
    <t>SV:</t>
  </si>
  <si>
    <t>0/100</t>
  </si>
  <si>
    <t>Birth sign:</t>
  </si>
  <si>
    <t>PAR/SV CALCULATOR (NON-BEAST):</t>
  </si>
  <si>
    <t>Actual:</t>
  </si>
  <si>
    <t>Personal:</t>
  </si>
  <si>
    <t>Head:</t>
  </si>
  <si>
    <t>Level of type of armour:</t>
  </si>
  <si>
    <t>Chest</t>
  </si>
  <si>
    <t>Left Arm:</t>
  </si>
  <si>
    <t>Right Arm:</t>
  </si>
  <si>
    <t>Left Hand:</t>
  </si>
  <si>
    <t>Right Hand:</t>
  </si>
  <si>
    <t>Legs:</t>
  </si>
  <si>
    <t>Feet:</t>
  </si>
  <si>
    <t>Shield:</t>
  </si>
  <si>
    <t>Block level:</t>
  </si>
  <si>
    <t>PAR/SV CALCULATOR (BEAST):</t>
  </si>
  <si>
    <t>WEAPON DAMAGE CALCULATOR:</t>
  </si>
  <si>
    <t>Str lvl:</t>
  </si>
  <si>
    <t>Rolled:</t>
  </si>
  <si>
    <t>Charges:</t>
  </si>
  <si>
    <t>Inventory:</t>
  </si>
  <si>
    <t>Durability:</t>
  </si>
  <si>
    <t>Items with durability:</t>
  </si>
  <si>
    <t>Temp:</t>
  </si>
  <si>
    <t>Permanent:</t>
  </si>
  <si>
    <t>Effect:</t>
  </si>
  <si>
    <t>Character experience:</t>
  </si>
  <si>
    <t>Value:</t>
  </si>
  <si>
    <t>CC:</t>
  </si>
  <si>
    <t>Unarmoured quick reference:</t>
  </si>
  <si>
    <t>Level range:</t>
  </si>
  <si>
    <t>Rounded SV:</t>
  </si>
  <si>
    <t>PAR range:</t>
  </si>
  <si>
    <t>25-31</t>
  </si>
  <si>
    <t>32-47</t>
  </si>
  <si>
    <t>48-63</t>
  </si>
  <si>
    <t>64-79</t>
  </si>
  <si>
    <t>80-95</t>
  </si>
  <si>
    <t>96-100</t>
  </si>
  <si>
    <t>5-24</t>
  </si>
  <si>
    <t>12.5-15.5</t>
  </si>
  <si>
    <t>16-23.5</t>
  </si>
  <si>
    <t>24-31.5</t>
  </si>
  <si>
    <t>32-39.5</t>
  </si>
  <si>
    <t>40-47.5</t>
  </si>
  <si>
    <t>48-50</t>
  </si>
  <si>
    <t>Party reputation:</t>
  </si>
  <si>
    <t xml:space="preserve"> </t>
  </si>
  <si>
    <t>Things in (player house 1):</t>
  </si>
  <si>
    <t>Things in (player house 2):</t>
  </si>
  <si>
    <t>Things in (player house 3):</t>
  </si>
  <si>
    <t>Things in (player house 4):</t>
  </si>
  <si>
    <t>Things in (player house 5):</t>
  </si>
  <si>
    <t>Things in (player house 6):</t>
  </si>
  <si>
    <t>Time:</t>
  </si>
  <si>
    <t>Date:</t>
  </si>
  <si>
    <t>Total inventory value:</t>
  </si>
  <si>
    <t>Quantity if applicable:</t>
  </si>
  <si>
    <t>Spear:</t>
  </si>
  <si>
    <t>Axe:</t>
  </si>
  <si>
    <t>Long Blade:</t>
  </si>
  <si>
    <t>Hand-to-Hand:</t>
  </si>
  <si>
    <t>Short Blade</t>
  </si>
  <si>
    <t>During the start of the power, Spear, Axe, Long Blade,</t>
  </si>
  <si>
    <t>Skill level:</t>
  </si>
  <si>
    <t>Amount decreased:</t>
  </si>
  <si>
    <t>Modified skill level for this turn only:</t>
  </si>
  <si>
    <t>Hand-to-Hand, and Short Blade are all decreased by the Amount Decreased.</t>
  </si>
  <si>
    <t>This Modified Skill level lasts until the end of this start turn, as detailed in the rules PDF.</t>
  </si>
  <si>
    <t>Attack:</t>
  </si>
  <si>
    <t>For the number of times the player has hit this turn, this will increase Strength, Speed, and Attack</t>
  </si>
  <si>
    <t>Number of successful hits in the preliminary turn:</t>
  </si>
  <si>
    <r>
      <t xml:space="preserve">Modified Temporary </t>
    </r>
    <r>
      <rPr>
        <b/>
        <sz val="12"/>
        <color theme="1"/>
        <rFont val="Calibri"/>
        <family val="2"/>
        <scheme val="minor"/>
      </rPr>
      <t xml:space="preserve">Strength </t>
    </r>
    <r>
      <rPr>
        <sz val="12"/>
        <color theme="1"/>
        <rFont val="Calibri"/>
        <family val="2"/>
        <scheme val="minor"/>
      </rPr>
      <t>level this turn:</t>
    </r>
  </si>
  <si>
    <r>
      <t xml:space="preserve">Modified Temporary </t>
    </r>
    <r>
      <rPr>
        <b/>
        <sz val="12"/>
        <color theme="1"/>
        <rFont val="Calibri"/>
        <family val="2"/>
        <scheme val="minor"/>
      </rPr>
      <t>Attack</t>
    </r>
    <r>
      <rPr>
        <sz val="12"/>
        <color theme="1"/>
        <rFont val="Calibri"/>
        <family val="2"/>
        <scheme val="minor"/>
      </rPr>
      <t xml:space="preserve"> this turn:</t>
    </r>
  </si>
  <si>
    <r>
      <t xml:space="preserve">Modified Temporary </t>
    </r>
    <r>
      <rPr>
        <b/>
        <sz val="12"/>
        <color theme="1"/>
        <rFont val="Calibri"/>
        <family val="2"/>
        <scheme val="minor"/>
      </rPr>
      <t>Speed</t>
    </r>
    <r>
      <rPr>
        <sz val="12"/>
        <color theme="1"/>
        <rFont val="Calibri"/>
        <family val="2"/>
        <scheme val="minor"/>
      </rPr>
      <t xml:space="preserve"> level this turn:</t>
    </r>
  </si>
  <si>
    <t>for the duration of their next turn, as detailed in the rules PDF.</t>
  </si>
  <si>
    <t xml:space="preserve">Xit Xaht Power Menu: </t>
  </si>
  <si>
    <t>Hammerfell Perena Day Modifier Menu:</t>
  </si>
  <si>
    <t>Day of the month:</t>
  </si>
  <si>
    <t>Day Modifier:</t>
  </si>
  <si>
    <t>Cyrodiil Perena Day Modifier Menu:</t>
  </si>
  <si>
    <t>skills and attributes, as detailed in the rules PDF.</t>
  </si>
  <si>
    <t>Applicable Day Modifiers are added onto all</t>
  </si>
  <si>
    <t>Factions/Houses:</t>
  </si>
  <si>
    <t>Personal Reputation:</t>
  </si>
  <si>
    <t>All Fortify Maximum Magicka effect multipliers added:</t>
  </si>
  <si>
    <t>School and MP cost:</t>
  </si>
  <si>
    <t>Member of House:</t>
  </si>
  <si>
    <t>Oblivion Magnitude Range calculator:</t>
  </si>
  <si>
    <t xml:space="preserve">Weapon Maximum Damage: </t>
  </si>
  <si>
    <t>"A" value:</t>
  </si>
  <si>
    <t>Weapon Minimum Damage:</t>
  </si>
  <si>
    <t>At A = 100, Min = Max.</t>
  </si>
  <si>
    <t>ESO NPC HP and Damage calculator:</t>
  </si>
  <si>
    <t>Health Difficulty:</t>
  </si>
  <si>
    <t>Damage Difficulty:</t>
  </si>
  <si>
    <t>Highest PC level:</t>
  </si>
  <si>
    <t>Enemy wiki health:</t>
  </si>
  <si>
    <t>Low NPC damage/healing:</t>
  </si>
  <si>
    <t>Medium NPC damage/healing:</t>
  </si>
  <si>
    <t>High NPC damage or healing:</t>
  </si>
  <si>
    <t>NPC HP:</t>
  </si>
  <si>
    <t>Temp. Modifiers</t>
  </si>
  <si>
    <t>Effective:</t>
  </si>
  <si>
    <t>Race Weight:</t>
  </si>
  <si>
    <t>Armour Majority:</t>
  </si>
  <si>
    <t>2 for majority medium, 3 for majority heavy</t>
  </si>
  <si>
    <t>Charge Pool:</t>
  </si>
  <si>
    <t>Soul Strength:</t>
  </si>
  <si>
    <t>Average Magnitude:</t>
  </si>
  <si>
    <t>Average Time:</t>
  </si>
  <si>
    <t>Average Range:</t>
  </si>
  <si>
    <t>Temp. Modifiers:</t>
  </si>
  <si>
    <t>Number of effects:</t>
  </si>
  <si>
    <t>Base Cost:</t>
  </si>
  <si>
    <t>Enchant Level:</t>
  </si>
  <si>
    <t>% chance of success:</t>
  </si>
  <si>
    <t>Enchant success chance caluclator:</t>
  </si>
  <si>
    <t>Alchemy success chance calculator:</t>
  </si>
  <si>
    <t>Alchemy Level:</t>
  </si>
  <si>
    <t>Apparatus:</t>
  </si>
  <si>
    <t>Amount</t>
  </si>
  <si>
    <t>Spell effect base cost:</t>
  </si>
  <si>
    <t>Minimum magnitude (m):</t>
  </si>
  <si>
    <t>Maximum magnitude (M):</t>
  </si>
  <si>
    <t>Duration:</t>
  </si>
  <si>
    <t>Area:</t>
  </si>
  <si>
    <t>Single effect spell MP cost calculator:</t>
  </si>
  <si>
    <t>MP cost (on self/touch):</t>
  </si>
  <si>
    <t>MP cost (on target):</t>
  </si>
  <si>
    <t>Spell gold value (on self):</t>
  </si>
  <si>
    <t>Spell gold value (on touch):</t>
  </si>
  <si>
    <t>Spell gold value (on target):</t>
  </si>
  <si>
    <t>0 For Unarmoured, 1 for majority light,</t>
  </si>
  <si>
    <t>Desired dice size:</t>
  </si>
  <si>
    <t>Desired dice size thresholds:</t>
  </si>
  <si>
    <t>Desired dice size thresholds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</si>
</sst>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82">
    <border>
      <left/>
      <right/>
      <top/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/>
      <top style="thin">
        <color rgb="FF505050"/>
      </top>
      <bottom style="thin">
        <color rgb="FF505050"/>
      </bottom>
      <diagonal/>
    </border>
    <border>
      <left style="thin">
        <color rgb="FF505050"/>
      </left>
      <right/>
      <top/>
      <bottom style="thin">
        <color rgb="FF505050"/>
      </bottom>
      <diagonal/>
    </border>
    <border>
      <left style="thin">
        <color rgb="FF505050"/>
      </left>
      <right style="thin">
        <color theme="1" tint="0.34998626667073579"/>
      </right>
      <top/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rgb="FF505050"/>
      </left>
      <right/>
      <top style="thin">
        <color rgb="FF505050"/>
      </top>
      <bottom style="thin">
        <color theme="1" tint="0.34998626667073579"/>
      </bottom>
      <diagonal/>
    </border>
    <border>
      <left/>
      <right/>
      <top style="thin">
        <color rgb="FF505050"/>
      </top>
      <bottom style="thin">
        <color rgb="FF505050"/>
      </bottom>
      <diagonal/>
    </border>
    <border>
      <left style="medium">
        <color indexed="64"/>
      </left>
      <right style="thin">
        <color rgb="FF505050"/>
      </right>
      <top style="medium">
        <color indexed="64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indexed="64"/>
      </top>
      <bottom style="thin">
        <color rgb="FF505050"/>
      </bottom>
      <diagonal/>
    </border>
    <border>
      <left style="thin">
        <color rgb="FF505050"/>
      </left>
      <right style="medium">
        <color indexed="64"/>
      </right>
      <top style="medium">
        <color indexed="64"/>
      </top>
      <bottom style="thin">
        <color rgb="FF505050"/>
      </bottom>
      <diagonal/>
    </border>
    <border>
      <left style="medium">
        <color indexed="64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indexed="64"/>
      </right>
      <top style="thin">
        <color rgb="FF505050"/>
      </top>
      <bottom style="thin">
        <color rgb="FF505050"/>
      </bottom>
      <diagonal/>
    </border>
    <border>
      <left style="medium">
        <color indexed="64"/>
      </left>
      <right style="thin">
        <color rgb="FF505050"/>
      </right>
      <top style="thin">
        <color rgb="FF505050"/>
      </top>
      <bottom style="medium">
        <color indexed="64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medium">
        <color indexed="64"/>
      </bottom>
      <diagonal/>
    </border>
    <border>
      <left style="thin">
        <color rgb="FF505050"/>
      </left>
      <right style="medium">
        <color indexed="64"/>
      </right>
      <top style="thin">
        <color rgb="FF505050"/>
      </top>
      <bottom style="medium">
        <color indexed="64"/>
      </bottom>
      <diagonal/>
    </border>
    <border>
      <left style="medium">
        <color theme="1"/>
      </left>
      <right style="thin">
        <color rgb="FF505050"/>
      </right>
      <top style="medium">
        <color theme="1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theme="1"/>
      </top>
      <bottom style="thin">
        <color rgb="FF505050"/>
      </bottom>
      <diagonal/>
    </border>
    <border>
      <left style="thin">
        <color rgb="FF505050"/>
      </left>
      <right style="medium">
        <color theme="1"/>
      </right>
      <top style="medium">
        <color theme="1"/>
      </top>
      <bottom style="thin">
        <color rgb="FF505050"/>
      </bottom>
      <diagonal/>
    </border>
    <border>
      <left style="medium">
        <color theme="1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theme="1"/>
      </right>
      <top style="thin">
        <color rgb="FF505050"/>
      </top>
      <bottom style="thin">
        <color rgb="FF505050"/>
      </bottom>
      <diagonal/>
    </border>
    <border>
      <left style="medium">
        <color theme="1"/>
      </left>
      <right style="thin">
        <color rgb="FF505050"/>
      </right>
      <top style="thin">
        <color rgb="FF505050"/>
      </top>
      <bottom style="medium">
        <color theme="1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medium">
        <color theme="1"/>
      </bottom>
      <diagonal/>
    </border>
    <border>
      <left style="thin">
        <color rgb="FF505050"/>
      </left>
      <right style="medium">
        <color theme="1"/>
      </right>
      <top style="thin">
        <color rgb="FF505050"/>
      </top>
      <bottom style="medium">
        <color theme="1"/>
      </bottom>
      <diagonal/>
    </border>
    <border>
      <left style="medium">
        <color indexed="64"/>
      </left>
      <right/>
      <top/>
      <bottom style="thin">
        <color theme="1" tint="0.34998626667073579"/>
      </bottom>
      <diagonal/>
    </border>
    <border>
      <left style="medium">
        <color indexed="64"/>
      </left>
      <right style="medium">
        <color theme="1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rgb="FF505050"/>
      </left>
      <right style="medium">
        <color indexed="64"/>
      </right>
      <top/>
      <bottom style="thin">
        <color rgb="FF505050"/>
      </bottom>
      <diagonal/>
    </border>
    <border>
      <left style="thin">
        <color rgb="FF505050"/>
      </left>
      <right style="medium">
        <color indexed="64"/>
      </right>
      <top style="thin">
        <color rgb="FF505050"/>
      </top>
      <bottom style="thin">
        <color theme="1" tint="0.34998626667073579"/>
      </bottom>
      <diagonal/>
    </border>
    <border>
      <left style="medium">
        <color indexed="64"/>
      </left>
      <right style="medium">
        <color theme="1"/>
      </right>
      <top/>
      <bottom style="thin">
        <color theme="1" tint="0.34998626667073579"/>
      </bottom>
      <diagonal/>
    </border>
    <border>
      <left style="medium">
        <color theme="1"/>
      </left>
      <right style="thin">
        <color rgb="FF505050"/>
      </right>
      <top/>
      <bottom style="thin">
        <color rgb="FF505050"/>
      </bottom>
      <diagonal/>
    </border>
    <border>
      <left style="medium">
        <color theme="1"/>
      </left>
      <right style="thin">
        <color rgb="FF505050"/>
      </right>
      <top style="thin">
        <color rgb="FF505050"/>
      </top>
      <bottom style="thin">
        <color theme="1" tint="0.34998626667073579"/>
      </bottom>
      <diagonal/>
    </border>
    <border>
      <left style="medium">
        <color theme="1"/>
      </left>
      <right/>
      <top/>
      <bottom style="thin">
        <color theme="1" tint="0.34998626667073579"/>
      </bottom>
      <diagonal/>
    </border>
    <border>
      <left style="thin">
        <color rgb="FF505050"/>
      </left>
      <right style="medium">
        <color theme="1"/>
      </right>
      <top/>
      <bottom style="thin">
        <color rgb="FF505050"/>
      </bottom>
      <diagonal/>
    </border>
    <border>
      <left style="thin">
        <color rgb="FF505050"/>
      </left>
      <right style="medium">
        <color theme="1"/>
      </right>
      <top style="thin">
        <color rgb="FF505050"/>
      </top>
      <bottom style="thin">
        <color theme="1" tint="0.34998626667073579"/>
      </bottom>
      <diagonal/>
    </border>
    <border>
      <left/>
      <right style="medium">
        <color theme="1"/>
      </right>
      <top/>
      <bottom style="thin">
        <color theme="1" tint="0.34998626667073579"/>
      </bottom>
      <diagonal/>
    </border>
    <border>
      <left style="medium">
        <color theme="1"/>
      </left>
      <right style="medium">
        <color theme="1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ck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ck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ck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rgb="FF505050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rgb="FF50505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rgb="FF505050"/>
      </top>
      <bottom style="thin">
        <color rgb="FF50505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rgb="FF505050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0" xfId="0" applyFill="1" applyBorder="1" applyAlignment="1"/>
    <xf numFmtId="0" fontId="0" fillId="2" borderId="41" xfId="0" applyFill="1" applyBorder="1" applyAlignment="1">
      <alignment horizontal="center"/>
    </xf>
    <xf numFmtId="0" fontId="0" fillId="2" borderId="41" xfId="0" applyFill="1" applyBorder="1" applyAlignment="1"/>
    <xf numFmtId="0" fontId="0" fillId="2" borderId="42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7" xfId="0" applyFill="1" applyBorder="1"/>
    <xf numFmtId="0" fontId="0" fillId="2" borderId="68" xfId="0" applyFill="1" applyBorder="1"/>
    <xf numFmtId="0" fontId="0" fillId="2" borderId="69" xfId="0" applyFill="1" applyBorder="1"/>
    <xf numFmtId="0" fontId="0" fillId="2" borderId="65" xfId="0" applyFill="1" applyBorder="1"/>
    <xf numFmtId="0" fontId="0" fillId="2" borderId="66" xfId="0" applyFill="1" applyBorder="1"/>
    <xf numFmtId="0" fontId="0" fillId="2" borderId="73" xfId="0" applyFill="1" applyBorder="1"/>
    <xf numFmtId="0" fontId="0" fillId="2" borderId="54" xfId="0" applyFill="1" applyBorder="1"/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74" xfId="0" applyFill="1" applyBorder="1" applyAlignment="1">
      <alignment horizontal="center"/>
    </xf>
    <xf numFmtId="0" fontId="0" fillId="2" borderId="76" xfId="0" applyFill="1" applyBorder="1" applyAlignment="1">
      <alignment horizontal="center"/>
    </xf>
    <xf numFmtId="0" fontId="0" fillId="2" borderId="7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0" xfId="0" applyFill="1" applyBorder="1" applyAlignment="1">
      <alignment horizontal="right"/>
    </xf>
    <xf numFmtId="0" fontId="0" fillId="3" borderId="28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79" xfId="0" applyFill="1" applyBorder="1" applyAlignment="1">
      <alignment horizontal="center"/>
    </xf>
    <xf numFmtId="0" fontId="0" fillId="4" borderId="80" xfId="0" applyFill="1" applyBorder="1" applyAlignment="1">
      <alignment horizontal="center"/>
    </xf>
    <xf numFmtId="0" fontId="0" fillId="4" borderId="81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NumberFormat="1" applyFill="1" applyBorder="1" applyAlignment="1">
      <alignment horizontal="center"/>
    </xf>
    <xf numFmtId="0" fontId="0" fillId="4" borderId="8" xfId="0" applyFill="1" applyBorder="1" applyAlignment="1"/>
    <xf numFmtId="0" fontId="0" fillId="4" borderId="75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4" borderId="44" xfId="0" applyFill="1" applyBorder="1" applyAlignment="1">
      <alignment horizontal="center"/>
    </xf>
    <xf numFmtId="0" fontId="0" fillId="4" borderId="67" xfId="0" applyFill="1" applyBorder="1"/>
    <xf numFmtId="0" fontId="0" fillId="4" borderId="68" xfId="0" applyFill="1" applyBorder="1"/>
    <xf numFmtId="0" fontId="0" fillId="4" borderId="72" xfId="0" applyFill="1" applyBorder="1"/>
    <xf numFmtId="0" fontId="0" fillId="4" borderId="73" xfId="0" applyFill="1" applyBorder="1"/>
    <xf numFmtId="0" fontId="0" fillId="4" borderId="42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3" borderId="78" xfId="0" applyFill="1" applyBorder="1" applyAlignment="1">
      <alignment horizontal="center"/>
    </xf>
    <xf numFmtId="0" fontId="0" fillId="2" borderId="8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77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51" xfId="0" applyFill="1" applyBorder="1" applyAlignment="1">
      <alignment horizontal="center"/>
    </xf>
    <xf numFmtId="0" fontId="0" fillId="2" borderId="5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6" xfId="0" applyFill="1" applyBorder="1" applyAlignment="1">
      <alignment horizontal="center"/>
    </xf>
    <xf numFmtId="0" fontId="4" fillId="2" borderId="62" xfId="0" applyFont="1" applyFill="1" applyBorder="1" applyAlignment="1">
      <alignment horizontal="center"/>
    </xf>
    <xf numFmtId="0" fontId="4" fillId="2" borderId="63" xfId="0" applyFont="1" applyFill="1" applyBorder="1" applyAlignment="1">
      <alignment horizontal="center"/>
    </xf>
    <xf numFmtId="0" fontId="4" fillId="2" borderId="64" xfId="0" applyFont="1" applyFill="1" applyBorder="1" applyAlignment="1">
      <alignment horizontal="center"/>
    </xf>
    <xf numFmtId="0" fontId="0" fillId="2" borderId="7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52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65" xfId="0" applyFill="1" applyBorder="1" applyAlignment="1">
      <alignment horizontal="center"/>
    </xf>
    <xf numFmtId="0" fontId="0" fillId="2" borderId="66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7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0" xfId="0" applyFill="1" applyBorder="1" applyAlignment="1">
      <alignment horizontal="center"/>
    </xf>
    <xf numFmtId="0" fontId="0" fillId="2" borderId="71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57" xfId="0" applyFill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58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4E990-E7C4-9B4E-A9D3-C1A2E0592F65}">
  <dimension ref="A1:AK66"/>
  <sheetViews>
    <sheetView tabSelected="1" topLeftCell="F5" zoomScale="75" workbookViewId="0">
      <selection activeCell="F13" sqref="F13"/>
    </sheetView>
  </sheetViews>
  <sheetFormatPr baseColWidth="10" defaultColWidth="11" defaultRowHeight="16" x14ac:dyDescent="0.2"/>
  <cols>
    <col min="1" max="1" width="11" style="43"/>
    <col min="2" max="3" width="35.1640625" style="43" customWidth="1"/>
    <col min="4" max="4" width="21.33203125" style="43" customWidth="1"/>
    <col min="5" max="6" width="37.1640625" style="43" customWidth="1"/>
    <col min="7" max="7" width="11" style="43"/>
    <col min="8" max="8" width="18.33203125" style="43" customWidth="1"/>
    <col min="9" max="9" width="19.6640625" style="43" customWidth="1"/>
    <col min="10" max="10" width="10.33203125" style="43" customWidth="1"/>
    <col min="11" max="11" width="21.5" style="43" customWidth="1"/>
    <col min="12" max="12" width="21.83203125" style="43" customWidth="1"/>
    <col min="13" max="13" width="15.6640625" style="43" customWidth="1"/>
    <col min="14" max="14" width="23.6640625" style="43" customWidth="1"/>
    <col min="15" max="15" width="23.33203125" style="43" customWidth="1"/>
    <col min="16" max="16" width="20" style="43" customWidth="1"/>
    <col min="17" max="17" width="9.83203125" style="43" customWidth="1"/>
    <col min="18" max="18" width="57.33203125" style="43" customWidth="1"/>
    <col min="19" max="19" width="12.33203125" style="43" customWidth="1"/>
    <col min="20" max="20" width="18.1640625" style="43" customWidth="1"/>
    <col min="21" max="21" width="18.6640625" style="43" customWidth="1"/>
    <col min="22" max="22" width="15.1640625" style="43" customWidth="1"/>
    <col min="23" max="23" width="24.33203125" style="43" customWidth="1"/>
    <col min="24" max="24" width="15.6640625" style="43" customWidth="1"/>
    <col min="25" max="25" width="11.5" style="43" customWidth="1"/>
    <col min="26" max="26" width="11" style="43"/>
    <col min="27" max="27" width="12.83203125" style="43" customWidth="1"/>
    <col min="28" max="28" width="23.83203125" style="43" customWidth="1"/>
    <col min="29" max="29" width="17.33203125" style="43" customWidth="1"/>
    <col min="30" max="30" width="31.33203125" style="43" customWidth="1"/>
    <col min="31" max="31" width="11" style="43"/>
    <col min="32" max="32" width="51.83203125" style="43" customWidth="1"/>
    <col min="33" max="33" width="53.33203125" style="43" customWidth="1"/>
    <col min="34" max="34" width="56.1640625" style="43" customWidth="1"/>
    <col min="35" max="35" width="55.6640625" style="43" customWidth="1"/>
    <col min="36" max="36" width="55.83203125" style="43" customWidth="1"/>
    <col min="37" max="37" width="60.1640625" style="43" customWidth="1"/>
    <col min="38" max="16384" width="11" style="43"/>
  </cols>
  <sheetData>
    <row r="1" spans="1:37" ht="17" thickBot="1" x14ac:dyDescent="0.25">
      <c r="A1" s="1" t="s">
        <v>0</v>
      </c>
      <c r="B1" s="124"/>
      <c r="C1" s="117"/>
      <c r="D1" s="41" t="s">
        <v>141</v>
      </c>
      <c r="E1" s="39" t="s">
        <v>142</v>
      </c>
      <c r="F1" s="144" t="s">
        <v>171</v>
      </c>
      <c r="H1" s="2" t="s">
        <v>20</v>
      </c>
      <c r="I1" s="55">
        <v>0</v>
      </c>
      <c r="K1" s="88" t="s">
        <v>18</v>
      </c>
      <c r="L1" s="88" t="s">
        <v>2</v>
      </c>
      <c r="M1" s="88" t="s">
        <v>139</v>
      </c>
      <c r="N1" s="88" t="s">
        <v>60</v>
      </c>
      <c r="O1" s="88" t="s">
        <v>173</v>
      </c>
      <c r="P1" s="88" t="s">
        <v>28</v>
      </c>
      <c r="R1" s="2" t="s">
        <v>29</v>
      </c>
      <c r="T1" s="2" t="s">
        <v>59</v>
      </c>
      <c r="U1" s="6" t="s">
        <v>58</v>
      </c>
      <c r="W1" s="42"/>
      <c r="X1" s="42"/>
      <c r="Y1" s="42"/>
      <c r="Z1" s="42"/>
      <c r="AA1" s="42"/>
      <c r="AB1" s="42"/>
      <c r="AC1" s="42"/>
      <c r="AD1" s="42"/>
      <c r="AF1" s="2" t="s">
        <v>85</v>
      </c>
      <c r="AG1" s="2" t="s">
        <v>86</v>
      </c>
      <c r="AH1" s="2" t="s">
        <v>87</v>
      </c>
      <c r="AI1" s="2" t="s">
        <v>88</v>
      </c>
      <c r="AJ1" s="2" t="s">
        <v>89</v>
      </c>
      <c r="AK1" s="2" t="s">
        <v>90</v>
      </c>
    </row>
    <row r="2" spans="1:37" x14ac:dyDescent="0.2">
      <c r="A2" s="35" t="s">
        <v>1</v>
      </c>
      <c r="B2" s="124"/>
      <c r="C2" s="117"/>
      <c r="D2" s="54"/>
      <c r="E2" s="37" t="s">
        <v>170</v>
      </c>
      <c r="F2" s="90"/>
      <c r="H2" s="2" t="s">
        <v>22</v>
      </c>
      <c r="I2" s="55">
        <f>SUM(T24:T1048576)</f>
        <v>0</v>
      </c>
      <c r="K2" s="89"/>
      <c r="L2" s="89"/>
      <c r="M2" s="89"/>
      <c r="N2" s="89">
        <f>L2+M2</f>
        <v>0</v>
      </c>
      <c r="O2" s="89">
        <f>ROUNDUP((F2*N2)/100,0)</f>
        <v>0</v>
      </c>
      <c r="P2" s="89" t="s">
        <v>36</v>
      </c>
      <c r="R2" s="55"/>
      <c r="T2" s="55"/>
      <c r="U2" s="55"/>
      <c r="W2" s="42"/>
      <c r="X2" s="128" t="s">
        <v>38</v>
      </c>
      <c r="Y2" s="129"/>
      <c r="Z2" s="130"/>
      <c r="AA2" s="42"/>
      <c r="AB2" s="42"/>
      <c r="AC2" s="42"/>
      <c r="AD2" s="42"/>
      <c r="AF2" s="55"/>
      <c r="AG2" s="55"/>
      <c r="AH2" s="55"/>
      <c r="AI2" s="55"/>
      <c r="AJ2" s="55"/>
      <c r="AK2" s="55"/>
    </row>
    <row r="3" spans="1:37" ht="17" thickBot="1" x14ac:dyDescent="0.25">
      <c r="A3" s="35" t="s">
        <v>3</v>
      </c>
      <c r="B3" s="124"/>
      <c r="C3" s="117"/>
      <c r="D3" s="41" t="s">
        <v>63</v>
      </c>
      <c r="E3" s="40" t="s">
        <v>143</v>
      </c>
      <c r="H3" s="2" t="s">
        <v>23</v>
      </c>
      <c r="I3" s="55">
        <f>5*D7</f>
        <v>0</v>
      </c>
      <c r="K3" s="89"/>
      <c r="L3" s="89"/>
      <c r="M3" s="89"/>
      <c r="N3" s="89">
        <f t="shared" ref="N3:N6" si="0">L3+M3</f>
        <v>0</v>
      </c>
      <c r="O3" s="89">
        <f>ROUNDUP((F2*N3)/100,0)</f>
        <v>0</v>
      </c>
      <c r="P3" s="89" t="s">
        <v>36</v>
      </c>
      <c r="R3" s="55"/>
      <c r="T3" s="55"/>
      <c r="U3" s="55"/>
      <c r="W3" s="42"/>
      <c r="X3" s="8"/>
      <c r="Y3" s="6" t="s">
        <v>39</v>
      </c>
      <c r="Z3" s="10" t="s">
        <v>40</v>
      </c>
      <c r="AA3" s="47"/>
      <c r="AB3" s="42"/>
      <c r="AC3" s="42"/>
      <c r="AD3" s="42"/>
      <c r="AF3" s="55"/>
      <c r="AG3" s="55"/>
      <c r="AH3" s="55"/>
      <c r="AI3" s="55"/>
      <c r="AJ3" s="55"/>
      <c r="AK3" s="55"/>
    </row>
    <row r="4" spans="1:37" x14ac:dyDescent="0.2">
      <c r="A4" s="35" t="s">
        <v>4</v>
      </c>
      <c r="B4" s="124"/>
      <c r="C4" s="117"/>
      <c r="D4" s="54" t="s">
        <v>33</v>
      </c>
      <c r="E4" s="50"/>
      <c r="H4" s="2" t="s">
        <v>24</v>
      </c>
      <c r="I4" s="55">
        <v>0</v>
      </c>
      <c r="K4" s="89"/>
      <c r="L4" s="89"/>
      <c r="M4" s="89"/>
      <c r="N4" s="89">
        <f t="shared" si="0"/>
        <v>0</v>
      </c>
      <c r="O4" s="89">
        <f>ROUNDUP((F2*N4)/100,0)</f>
        <v>0</v>
      </c>
      <c r="P4" s="89" t="s">
        <v>36</v>
      </c>
      <c r="R4" s="55"/>
      <c r="T4" s="55"/>
      <c r="U4" s="55"/>
      <c r="W4" s="42"/>
      <c r="X4" s="8" t="s">
        <v>41</v>
      </c>
      <c r="Y4" s="55"/>
      <c r="Z4" s="60">
        <f t="shared" ref="Z4:Z11" si="1">(AC4/100)*Y4</f>
        <v>0</v>
      </c>
      <c r="AA4" s="62"/>
      <c r="AB4" s="31" t="s">
        <v>42</v>
      </c>
      <c r="AC4" s="64"/>
      <c r="AD4" s="42"/>
      <c r="AF4" s="55"/>
      <c r="AG4" s="55"/>
      <c r="AH4" s="55"/>
      <c r="AI4" s="55"/>
      <c r="AJ4" s="55"/>
      <c r="AK4" s="55"/>
    </row>
    <row r="5" spans="1:37" x14ac:dyDescent="0.2">
      <c r="D5" s="42"/>
      <c r="E5" s="42"/>
      <c r="H5" s="2" t="s">
        <v>27</v>
      </c>
      <c r="I5" s="55"/>
      <c r="K5" s="89"/>
      <c r="L5" s="89"/>
      <c r="M5" s="89"/>
      <c r="N5" s="89">
        <f t="shared" si="0"/>
        <v>0</v>
      </c>
      <c r="O5" s="89">
        <f>ROUNDUP((F2*N5)/100,0)</f>
        <v>0</v>
      </c>
      <c r="P5" s="89" t="s">
        <v>36</v>
      </c>
      <c r="R5" s="55"/>
      <c r="T5" s="55"/>
      <c r="U5" s="55"/>
      <c r="W5" s="42"/>
      <c r="X5" s="8" t="s">
        <v>43</v>
      </c>
      <c r="Y5" s="55"/>
      <c r="Z5" s="61">
        <f t="shared" si="1"/>
        <v>0</v>
      </c>
      <c r="AA5" s="63"/>
      <c r="AB5" s="8" t="s">
        <v>42</v>
      </c>
      <c r="AC5" s="65"/>
      <c r="AD5" s="42"/>
      <c r="AF5" s="55"/>
      <c r="AG5" s="55"/>
      <c r="AH5" s="55"/>
      <c r="AI5" s="55"/>
      <c r="AJ5" s="55"/>
      <c r="AK5" s="55"/>
    </row>
    <row r="6" spans="1:37" x14ac:dyDescent="0.2">
      <c r="A6" s="42"/>
      <c r="B6" s="35" t="s">
        <v>61</v>
      </c>
      <c r="C6" s="36" t="s">
        <v>149</v>
      </c>
      <c r="D6" s="38" t="s">
        <v>60</v>
      </c>
      <c r="E6" s="39" t="s">
        <v>140</v>
      </c>
      <c r="F6" s="87" t="s">
        <v>172</v>
      </c>
      <c r="H6" s="2" t="s">
        <v>93</v>
      </c>
      <c r="I6" s="55">
        <f>SUM(S24:S1048576)</f>
        <v>0</v>
      </c>
      <c r="K6" s="89"/>
      <c r="L6" s="89"/>
      <c r="M6" s="89"/>
      <c r="N6" s="89">
        <f t="shared" si="0"/>
        <v>0</v>
      </c>
      <c r="O6" s="89">
        <f>ROUNDUP((F2*N6)/100,0)</f>
        <v>0</v>
      </c>
      <c r="P6" s="89" t="s">
        <v>36</v>
      </c>
      <c r="R6" s="55"/>
      <c r="T6" s="55"/>
      <c r="U6" s="55"/>
      <c r="W6" s="42"/>
      <c r="X6" s="8" t="s">
        <v>44</v>
      </c>
      <c r="Y6" s="55"/>
      <c r="Z6" s="33">
        <f t="shared" si="1"/>
        <v>0</v>
      </c>
      <c r="AA6" s="63"/>
      <c r="AB6" s="8" t="s">
        <v>42</v>
      </c>
      <c r="AC6" s="65"/>
      <c r="AD6" s="42"/>
      <c r="AF6" s="55"/>
      <c r="AG6" s="55"/>
      <c r="AH6" s="55"/>
      <c r="AI6" s="55"/>
      <c r="AJ6" s="55"/>
      <c r="AK6" s="55"/>
    </row>
    <row r="7" spans="1:37" x14ac:dyDescent="0.2">
      <c r="A7" s="2" t="s">
        <v>5</v>
      </c>
      <c r="B7" s="48"/>
      <c r="C7" s="50"/>
      <c r="D7" s="36">
        <f>B7+C7</f>
        <v>0</v>
      </c>
      <c r="E7" s="85"/>
      <c r="F7" s="40">
        <f>ROUNDUP((F2*D7)/100,0)</f>
        <v>0</v>
      </c>
      <c r="R7" s="55"/>
      <c r="T7" s="55"/>
      <c r="U7" s="55"/>
      <c r="W7" s="42"/>
      <c r="X7" s="8" t="s">
        <v>45</v>
      </c>
      <c r="Y7" s="55"/>
      <c r="Z7" s="33">
        <f t="shared" si="1"/>
        <v>0</v>
      </c>
      <c r="AA7" s="63"/>
      <c r="AB7" s="8" t="s">
        <v>42</v>
      </c>
      <c r="AC7" s="65"/>
      <c r="AD7" s="42"/>
      <c r="AF7" s="55"/>
      <c r="AG7" s="55"/>
      <c r="AH7" s="55"/>
      <c r="AI7" s="55"/>
      <c r="AJ7" s="55"/>
      <c r="AK7" s="55"/>
    </row>
    <row r="8" spans="1:37" x14ac:dyDescent="0.2">
      <c r="A8" s="2" t="s">
        <v>25</v>
      </c>
      <c r="B8" s="49"/>
      <c r="C8" s="51"/>
      <c r="D8" s="86">
        <f t="shared" ref="D8:D14" si="2">B8+C8</f>
        <v>0</v>
      </c>
      <c r="E8" s="85"/>
      <c r="F8" s="87">
        <f>ROUNDUP((F2*D8)/100,0)</f>
        <v>0</v>
      </c>
      <c r="H8" s="2" t="s">
        <v>91</v>
      </c>
      <c r="I8" s="2" t="s">
        <v>92</v>
      </c>
      <c r="K8" s="88" t="s">
        <v>19</v>
      </c>
      <c r="L8" s="88" t="s">
        <v>2</v>
      </c>
      <c r="M8" s="88" t="s">
        <v>139</v>
      </c>
      <c r="N8" s="88" t="s">
        <v>60</v>
      </c>
      <c r="O8" s="88" t="s">
        <v>173</v>
      </c>
      <c r="P8" s="88" t="s">
        <v>28</v>
      </c>
      <c r="R8" s="55"/>
      <c r="T8" s="55"/>
      <c r="U8" s="55"/>
      <c r="W8" s="42"/>
      <c r="X8" s="8" t="s">
        <v>46</v>
      </c>
      <c r="Y8" s="55"/>
      <c r="Z8" s="33">
        <f t="shared" si="1"/>
        <v>0</v>
      </c>
      <c r="AA8" s="63"/>
      <c r="AB8" s="8" t="s">
        <v>42</v>
      </c>
      <c r="AC8" s="65"/>
      <c r="AD8" s="42"/>
      <c r="AF8" s="55"/>
      <c r="AG8" s="55"/>
      <c r="AH8" s="55"/>
      <c r="AI8" s="55"/>
      <c r="AJ8" s="55"/>
      <c r="AK8" s="55"/>
    </row>
    <row r="9" spans="1:37" x14ac:dyDescent="0.2">
      <c r="A9" s="2" t="s">
        <v>6</v>
      </c>
      <c r="B9" s="49"/>
      <c r="C9" s="52"/>
      <c r="D9" s="86">
        <f t="shared" si="2"/>
        <v>0</v>
      </c>
      <c r="E9" s="85"/>
      <c r="F9" s="87">
        <f>ROUNDUP((F2*D9)/100,0)</f>
        <v>0</v>
      </c>
      <c r="H9" s="55"/>
      <c r="I9" s="55"/>
      <c r="K9" s="89"/>
      <c r="L9" s="89"/>
      <c r="M9" s="89"/>
      <c r="N9" s="89">
        <f>L9+M9</f>
        <v>0</v>
      </c>
      <c r="O9" s="89">
        <f>ROUNDUP((F2*N9)/100,0)</f>
        <v>0</v>
      </c>
      <c r="P9" s="89" t="s">
        <v>36</v>
      </c>
      <c r="R9" s="55"/>
      <c r="T9" s="55"/>
      <c r="U9" s="55"/>
      <c r="W9" s="42"/>
      <c r="X9" s="8" t="s">
        <v>47</v>
      </c>
      <c r="Y9" s="55"/>
      <c r="Z9" s="33">
        <f t="shared" si="1"/>
        <v>0</v>
      </c>
      <c r="AA9" s="63"/>
      <c r="AB9" s="8" t="s">
        <v>42</v>
      </c>
      <c r="AC9" s="65"/>
      <c r="AD9" s="42"/>
      <c r="AF9" s="55"/>
      <c r="AG9" s="55"/>
      <c r="AH9" s="55"/>
      <c r="AI9" s="55"/>
      <c r="AJ9" s="55"/>
      <c r="AK9" s="55"/>
    </row>
    <row r="10" spans="1:37" x14ac:dyDescent="0.2">
      <c r="A10" s="2" t="s">
        <v>7</v>
      </c>
      <c r="B10" s="49"/>
      <c r="C10" s="52"/>
      <c r="D10" s="86">
        <f t="shared" si="2"/>
        <v>0</v>
      </c>
      <c r="E10" s="85"/>
      <c r="F10" s="87">
        <f>ROUNDUP((F2*D10)/100,0)</f>
        <v>0</v>
      </c>
      <c r="K10" s="89"/>
      <c r="L10" s="89"/>
      <c r="M10" s="89"/>
      <c r="N10" s="89">
        <f t="shared" ref="N10:N13" si="3">L10+M10</f>
        <v>0</v>
      </c>
      <c r="O10" s="89">
        <f>ROUNDUP((F2*N10)/100,0)</f>
        <v>0</v>
      </c>
      <c r="P10" s="89" t="s">
        <v>36</v>
      </c>
      <c r="R10" s="55"/>
      <c r="T10" s="55"/>
      <c r="U10" s="55"/>
      <c r="W10" s="42"/>
      <c r="X10" s="8" t="s">
        <v>48</v>
      </c>
      <c r="Y10" s="55"/>
      <c r="Z10" s="33">
        <f t="shared" si="1"/>
        <v>0</v>
      </c>
      <c r="AA10" s="63"/>
      <c r="AB10" s="8" t="s">
        <v>42</v>
      </c>
      <c r="AC10" s="65"/>
      <c r="AD10" s="42"/>
      <c r="AF10" s="55"/>
      <c r="AG10" s="55"/>
      <c r="AH10" s="55"/>
      <c r="AI10" s="55"/>
      <c r="AJ10" s="55"/>
      <c r="AK10" s="55"/>
    </row>
    <row r="11" spans="1:37" x14ac:dyDescent="0.2">
      <c r="A11" s="2" t="s">
        <v>8</v>
      </c>
      <c r="B11" s="49"/>
      <c r="C11" s="52"/>
      <c r="D11" s="86">
        <f t="shared" si="2"/>
        <v>0</v>
      </c>
      <c r="E11" s="39" t="e">
        <f>ROUNDUP((D11*(1+EXP(5*(1-D2))))/(1+(0.08*E4)+((0.75+(0.08*E4))*EXP(5*(1-D2))))-0.1*EXP(I2/D7),0)</f>
        <v>#DIV/0!</v>
      </c>
      <c r="F11" s="91" t="e">
        <f>ROUNDUP((F2*E11)/100,0)</f>
        <v>#DIV/0!</v>
      </c>
      <c r="H11" s="23" t="s">
        <v>83</v>
      </c>
      <c r="I11" s="23" t="s">
        <v>124</v>
      </c>
      <c r="K11" s="89"/>
      <c r="L11" s="89"/>
      <c r="M11" s="89"/>
      <c r="N11" s="89">
        <f t="shared" si="3"/>
        <v>0</v>
      </c>
      <c r="O11" s="89">
        <f>ROUNDUP((F2*N11)/100,0)</f>
        <v>0</v>
      </c>
      <c r="P11" s="89" t="s">
        <v>36</v>
      </c>
      <c r="R11" s="55"/>
      <c r="T11" s="55"/>
      <c r="U11" s="55"/>
      <c r="W11" s="42"/>
      <c r="X11" s="8" t="s">
        <v>49</v>
      </c>
      <c r="Y11" s="55"/>
      <c r="Z11" s="33">
        <f t="shared" si="1"/>
        <v>0</v>
      </c>
      <c r="AA11" s="63"/>
      <c r="AB11" s="8" t="s">
        <v>42</v>
      </c>
      <c r="AC11" s="65"/>
      <c r="AD11" s="42"/>
      <c r="AF11" s="55"/>
      <c r="AG11" s="55"/>
      <c r="AH11" s="55"/>
      <c r="AI11" s="55"/>
      <c r="AJ11" s="55"/>
      <c r="AK11" s="55"/>
    </row>
    <row r="12" spans="1:37" ht="17" thickBot="1" x14ac:dyDescent="0.25">
      <c r="A12" s="2" t="s">
        <v>9</v>
      </c>
      <c r="B12" s="49"/>
      <c r="C12" s="52"/>
      <c r="D12" s="86">
        <f t="shared" si="2"/>
        <v>0</v>
      </c>
      <c r="E12" s="36">
        <f>ROUNDUP((D12*(1+EXP(5*(D2-1))))/(1-(0.02*E4)+((0.8-(0.02*E4))*EXP(5*(D2-1)))),0)</f>
        <v>0</v>
      </c>
      <c r="F12" s="39">
        <f>ROUNDUP((F2*E12)/100,0)</f>
        <v>0</v>
      </c>
      <c r="H12" s="58" t="s">
        <v>84</v>
      </c>
      <c r="I12" s="58"/>
      <c r="K12" s="89"/>
      <c r="L12" s="89"/>
      <c r="M12" s="89"/>
      <c r="N12" s="89">
        <f t="shared" si="3"/>
        <v>0</v>
      </c>
      <c r="O12" s="89">
        <f>ROUNDUP((F2*N12)/100,0)</f>
        <v>0</v>
      </c>
      <c r="P12" s="89" t="s">
        <v>36</v>
      </c>
      <c r="R12" s="55"/>
      <c r="T12" s="55"/>
      <c r="U12" s="55"/>
      <c r="W12" s="42"/>
      <c r="X12" s="8" t="s">
        <v>50</v>
      </c>
      <c r="Y12" s="55"/>
      <c r="Z12" s="33">
        <f>(AC12/200)*Y12</f>
        <v>0</v>
      </c>
      <c r="AA12" s="63"/>
      <c r="AB12" s="9" t="s">
        <v>51</v>
      </c>
      <c r="AC12" s="66"/>
      <c r="AD12" s="42"/>
      <c r="AF12" s="55"/>
      <c r="AG12" s="55"/>
      <c r="AH12" s="55"/>
      <c r="AI12" s="55"/>
      <c r="AJ12" s="55"/>
      <c r="AK12" s="55"/>
    </row>
    <row r="13" spans="1:37" x14ac:dyDescent="0.2">
      <c r="A13" s="2" t="s">
        <v>10</v>
      </c>
      <c r="B13" s="49"/>
      <c r="C13" s="52"/>
      <c r="D13" s="86">
        <f t="shared" si="2"/>
        <v>0</v>
      </c>
      <c r="E13" s="42"/>
      <c r="F13" s="87">
        <f>ROUNDUP((F2*D13)/100,0)</f>
        <v>0</v>
      </c>
      <c r="K13" s="89"/>
      <c r="L13" s="89"/>
      <c r="M13" s="89"/>
      <c r="N13" s="89">
        <f t="shared" si="3"/>
        <v>0</v>
      </c>
      <c r="O13" s="89">
        <f>ROUNDUP((F2*N13)/100,0)</f>
        <v>0</v>
      </c>
      <c r="P13" s="89" t="s">
        <v>36</v>
      </c>
      <c r="R13" s="55"/>
      <c r="T13" s="55"/>
      <c r="U13" s="55"/>
      <c r="W13" s="42"/>
      <c r="X13" s="8" t="s">
        <v>34</v>
      </c>
      <c r="Y13" s="125">
        <f>((Z4+Z5+Z6+Z7+Z8+Z9+Z10+Z11)/8)+Z12</f>
        <v>0</v>
      </c>
      <c r="Z13" s="131"/>
      <c r="AA13" s="42"/>
      <c r="AB13" s="42"/>
      <c r="AC13" s="42"/>
      <c r="AD13" s="42"/>
      <c r="AF13" s="55"/>
      <c r="AG13" s="55"/>
      <c r="AH13" s="55"/>
      <c r="AI13" s="55"/>
      <c r="AJ13" s="55"/>
      <c r="AK13" s="55"/>
    </row>
    <row r="14" spans="1:37" ht="17" thickBot="1" x14ac:dyDescent="0.25">
      <c r="A14" s="2" t="s">
        <v>11</v>
      </c>
      <c r="B14" s="49"/>
      <c r="C14" s="53"/>
      <c r="D14" s="86">
        <f t="shared" si="2"/>
        <v>0</v>
      </c>
      <c r="E14" s="42"/>
      <c r="F14" s="40">
        <f>ROUNDUP((F2*D14)/100,0)</f>
        <v>0</v>
      </c>
      <c r="R14" s="55"/>
      <c r="T14" s="55"/>
      <c r="U14" s="55"/>
      <c r="W14" s="42"/>
      <c r="X14" s="9" t="s">
        <v>35</v>
      </c>
      <c r="Y14" s="132">
        <f>(Y13/8)</f>
        <v>0</v>
      </c>
      <c r="Z14" s="133"/>
      <c r="AA14" s="42"/>
      <c r="AB14" s="42"/>
      <c r="AC14" s="42"/>
      <c r="AD14" s="42"/>
      <c r="AF14" s="55"/>
      <c r="AG14" s="55"/>
      <c r="AH14" s="55"/>
      <c r="AI14" s="55"/>
      <c r="AJ14" s="55"/>
      <c r="AK14" s="55"/>
    </row>
    <row r="15" spans="1:37" x14ac:dyDescent="0.2">
      <c r="H15" s="7" t="s">
        <v>120</v>
      </c>
      <c r="I15" s="15" t="s">
        <v>121</v>
      </c>
      <c r="K15" s="88" t="s">
        <v>21</v>
      </c>
      <c r="L15" s="88" t="s">
        <v>2</v>
      </c>
      <c r="M15" s="88" t="s">
        <v>139</v>
      </c>
      <c r="N15" s="88" t="s">
        <v>60</v>
      </c>
      <c r="O15" s="88" t="s">
        <v>173</v>
      </c>
      <c r="P15" s="88" t="s">
        <v>28</v>
      </c>
      <c r="R15" s="55"/>
      <c r="T15" s="55"/>
      <c r="U15" s="55"/>
      <c r="W15" s="42"/>
      <c r="X15" s="42"/>
      <c r="Y15" s="42"/>
      <c r="Z15" s="42"/>
      <c r="AA15" s="42"/>
      <c r="AB15" s="42"/>
      <c r="AC15" s="42"/>
      <c r="AD15" s="42"/>
      <c r="AF15" s="55"/>
      <c r="AG15" s="55"/>
      <c r="AH15" s="55"/>
      <c r="AI15" s="55"/>
      <c r="AJ15" s="55"/>
      <c r="AK15" s="55"/>
    </row>
    <row r="16" spans="1:37" ht="17" thickBot="1" x14ac:dyDescent="0.25">
      <c r="A16" s="2" t="s">
        <v>14</v>
      </c>
      <c r="B16" s="55"/>
      <c r="C16" s="42"/>
      <c r="D16" s="42"/>
      <c r="E16" s="42"/>
      <c r="F16" s="42"/>
      <c r="H16" s="49"/>
      <c r="I16" s="50"/>
      <c r="J16" s="42"/>
      <c r="K16" s="89"/>
      <c r="L16" s="89"/>
      <c r="M16" s="89"/>
      <c r="N16" s="89">
        <f>L16+M16</f>
        <v>0</v>
      </c>
      <c r="O16" s="89">
        <f>ROUNDUP((F2*N16)/100,0)</f>
        <v>0</v>
      </c>
      <c r="P16" s="89" t="s">
        <v>36</v>
      </c>
      <c r="R16" s="55"/>
      <c r="T16" s="55"/>
      <c r="U16" s="55"/>
      <c r="W16" s="42"/>
      <c r="X16" s="42"/>
      <c r="Y16" s="42"/>
      <c r="Z16" s="42"/>
      <c r="AA16" s="42"/>
      <c r="AB16" s="42"/>
      <c r="AC16" s="42"/>
      <c r="AD16" s="42"/>
      <c r="AF16" s="55"/>
      <c r="AG16" s="55"/>
      <c r="AH16" s="55"/>
      <c r="AI16" s="55"/>
      <c r="AJ16" s="55"/>
      <c r="AK16" s="55"/>
    </row>
    <row r="17" spans="1:37" x14ac:dyDescent="0.2">
      <c r="A17" s="2" t="s">
        <v>16</v>
      </c>
      <c r="B17" s="55">
        <f>E12</f>
        <v>0</v>
      </c>
      <c r="C17" s="42"/>
      <c r="D17" s="42"/>
      <c r="E17" s="42"/>
      <c r="F17" s="42"/>
      <c r="H17" s="49"/>
      <c r="I17" s="50"/>
      <c r="J17" s="42"/>
      <c r="K17" s="89"/>
      <c r="L17" s="89"/>
      <c r="M17" s="89"/>
      <c r="N17" s="89">
        <f t="shared" ref="N17:N32" si="4">L17+M17</f>
        <v>0</v>
      </c>
      <c r="O17" s="89">
        <f>ROUNDUP((F2*N17)/100,0)</f>
        <v>0</v>
      </c>
      <c r="P17" s="89" t="s">
        <v>36</v>
      </c>
      <c r="R17" s="55"/>
      <c r="T17" s="55"/>
      <c r="U17" s="55"/>
      <c r="W17" s="42"/>
      <c r="X17" s="134" t="s">
        <v>52</v>
      </c>
      <c r="Y17" s="135"/>
      <c r="Z17" s="136"/>
      <c r="AA17" s="42"/>
      <c r="AB17" s="42"/>
      <c r="AC17" s="42"/>
      <c r="AD17" s="42"/>
      <c r="AF17" s="55"/>
      <c r="AG17" s="55"/>
      <c r="AH17" s="55"/>
      <c r="AI17" s="55"/>
      <c r="AJ17" s="55"/>
      <c r="AK17" s="55"/>
    </row>
    <row r="18" spans="1:37" ht="17" thickBot="1" x14ac:dyDescent="0.25">
      <c r="A18" s="2" t="s">
        <v>13</v>
      </c>
      <c r="B18" s="55"/>
      <c r="C18" s="42"/>
      <c r="D18" s="42"/>
      <c r="E18" s="42"/>
      <c r="F18" s="42"/>
      <c r="H18" s="49"/>
      <c r="I18" s="50"/>
      <c r="J18" s="42"/>
      <c r="K18" s="89"/>
      <c r="L18" s="89"/>
      <c r="M18" s="89"/>
      <c r="N18" s="89">
        <f t="shared" si="4"/>
        <v>0</v>
      </c>
      <c r="O18" s="89">
        <f>ROUNDUP((F2*N18)/100,0)</f>
        <v>0</v>
      </c>
      <c r="P18" s="89" t="s">
        <v>36</v>
      </c>
      <c r="R18" s="55"/>
      <c r="T18" s="55"/>
      <c r="U18" s="55"/>
      <c r="W18" s="42"/>
      <c r="X18" s="11"/>
      <c r="Y18" s="6" t="s">
        <v>39</v>
      </c>
      <c r="Z18" s="12" t="s">
        <v>40</v>
      </c>
      <c r="AA18" s="46"/>
      <c r="AB18" s="42"/>
      <c r="AC18" s="42"/>
      <c r="AD18" s="42"/>
      <c r="AF18" s="55"/>
      <c r="AG18" s="55"/>
      <c r="AH18" s="55"/>
      <c r="AI18" s="55"/>
      <c r="AJ18" s="55"/>
      <c r="AK18" s="55"/>
    </row>
    <row r="19" spans="1:37" x14ac:dyDescent="0.2">
      <c r="A19" s="2" t="s">
        <v>15</v>
      </c>
      <c r="B19" s="55">
        <f>ROUNDUP(D8*(1+C26),0)</f>
        <v>0</v>
      </c>
      <c r="C19" s="42"/>
      <c r="D19" s="42"/>
      <c r="E19" s="42"/>
      <c r="F19" s="42"/>
      <c r="H19" s="49"/>
      <c r="I19" s="50"/>
      <c r="J19" s="42"/>
      <c r="K19" s="89"/>
      <c r="L19" s="89"/>
      <c r="M19" s="89"/>
      <c r="N19" s="89">
        <f t="shared" si="4"/>
        <v>0</v>
      </c>
      <c r="O19" s="89">
        <f>ROUNDUP((F2*N19)/100,0)</f>
        <v>0</v>
      </c>
      <c r="P19" s="89" t="s">
        <v>36</v>
      </c>
      <c r="R19" s="55"/>
      <c r="T19" s="55"/>
      <c r="U19" s="55"/>
      <c r="W19" s="42"/>
      <c r="X19" s="13" t="s">
        <v>41</v>
      </c>
      <c r="Y19" s="55"/>
      <c r="Z19" s="34">
        <f t="shared" ref="Z19:Z25" si="5">(AC19/100)*Y19</f>
        <v>0</v>
      </c>
      <c r="AA19" s="71"/>
      <c r="AB19" s="31" t="s">
        <v>42</v>
      </c>
      <c r="AC19" s="64"/>
      <c r="AD19" s="42"/>
      <c r="AF19" s="55"/>
      <c r="AG19" s="55"/>
      <c r="AH19" s="55"/>
      <c r="AI19" s="55"/>
      <c r="AJ19" s="55"/>
      <c r="AK19" s="55"/>
    </row>
    <row r="20" spans="1:37" x14ac:dyDescent="0.2">
      <c r="A20" s="2" t="s">
        <v>12</v>
      </c>
      <c r="B20" s="55"/>
      <c r="C20" s="42"/>
      <c r="D20" s="42"/>
      <c r="E20" s="42"/>
      <c r="F20" s="42"/>
      <c r="H20" s="49"/>
      <c r="I20" s="50"/>
      <c r="J20" s="42"/>
      <c r="K20" s="89"/>
      <c r="L20" s="89"/>
      <c r="M20" s="89"/>
      <c r="N20" s="89">
        <f t="shared" si="4"/>
        <v>0</v>
      </c>
      <c r="O20" s="89">
        <f>ROUNDUP((F2*N20)/100,0)</f>
        <v>0</v>
      </c>
      <c r="P20" s="89" t="s">
        <v>36</v>
      </c>
      <c r="R20" s="55"/>
      <c r="T20" s="56"/>
      <c r="U20" s="56"/>
      <c r="W20" s="42"/>
      <c r="X20" s="13" t="s">
        <v>43</v>
      </c>
      <c r="Y20" s="55"/>
      <c r="Z20" s="34">
        <f t="shared" si="5"/>
        <v>0</v>
      </c>
      <c r="AA20" s="71"/>
      <c r="AB20" s="8" t="s">
        <v>42</v>
      </c>
      <c r="AC20" s="65"/>
      <c r="AD20" s="42"/>
      <c r="AF20" s="55"/>
      <c r="AG20" s="55"/>
      <c r="AH20" s="55"/>
      <c r="AI20" s="55"/>
      <c r="AJ20" s="55"/>
      <c r="AK20" s="55"/>
    </row>
    <row r="21" spans="1:37" x14ac:dyDescent="0.2">
      <c r="A21" s="2" t="s">
        <v>17</v>
      </c>
      <c r="B21" s="55">
        <f>D12+D10</f>
        <v>0</v>
      </c>
      <c r="C21" s="42"/>
      <c r="D21" s="42"/>
      <c r="E21" s="42"/>
      <c r="F21" s="42"/>
      <c r="H21" s="49"/>
      <c r="I21" s="50"/>
      <c r="K21" s="89"/>
      <c r="L21" s="89"/>
      <c r="M21" s="89"/>
      <c r="N21" s="89">
        <f t="shared" si="4"/>
        <v>0</v>
      </c>
      <c r="O21" s="89">
        <f>ROUNDUP((F2*N21)/100,0)</f>
        <v>0</v>
      </c>
      <c r="P21" s="89" t="s">
        <v>36</v>
      </c>
      <c r="R21" s="55"/>
      <c r="T21" s="55"/>
      <c r="U21" s="55"/>
      <c r="W21" s="42"/>
      <c r="X21" s="13" t="s">
        <v>44</v>
      </c>
      <c r="Y21" s="55"/>
      <c r="Z21" s="34">
        <f t="shared" si="5"/>
        <v>0</v>
      </c>
      <c r="AA21" s="71"/>
      <c r="AB21" s="8" t="s">
        <v>42</v>
      </c>
      <c r="AC21" s="65"/>
      <c r="AD21" s="42"/>
      <c r="AF21" s="55"/>
      <c r="AG21" s="55"/>
      <c r="AH21" s="55"/>
      <c r="AI21" s="55"/>
      <c r="AJ21" s="55"/>
      <c r="AK21" s="55"/>
    </row>
    <row r="22" spans="1:37" x14ac:dyDescent="0.2">
      <c r="H22" s="49"/>
      <c r="I22" s="50"/>
      <c r="K22" s="89"/>
      <c r="L22" s="89"/>
      <c r="M22" s="89"/>
      <c r="N22" s="89">
        <f t="shared" si="4"/>
        <v>0</v>
      </c>
      <c r="O22" s="89">
        <f>ROUNDUP((F2*N22)/100,0)</f>
        <v>0</v>
      </c>
      <c r="P22" s="89" t="s">
        <v>36</v>
      </c>
      <c r="W22" s="42"/>
      <c r="X22" s="13" t="s">
        <v>45</v>
      </c>
      <c r="Y22" s="55"/>
      <c r="Z22" s="67">
        <f t="shared" si="5"/>
        <v>0</v>
      </c>
      <c r="AA22" s="72"/>
      <c r="AB22" s="8" t="s">
        <v>42</v>
      </c>
      <c r="AC22" s="65"/>
      <c r="AD22" s="42"/>
      <c r="AF22" s="55"/>
      <c r="AG22" s="55"/>
      <c r="AH22" s="55"/>
      <c r="AI22" s="55"/>
      <c r="AJ22" s="55"/>
      <c r="AK22" s="55"/>
    </row>
    <row r="23" spans="1:37" x14ac:dyDescent="0.2">
      <c r="A23" s="2" t="s">
        <v>34</v>
      </c>
      <c r="B23" s="56"/>
      <c r="C23" s="42"/>
      <c r="H23" s="49"/>
      <c r="I23" s="50"/>
      <c r="K23" s="89"/>
      <c r="L23" s="89"/>
      <c r="M23" s="89"/>
      <c r="N23" s="89">
        <f t="shared" si="4"/>
        <v>0</v>
      </c>
      <c r="O23" s="89">
        <f>ROUNDUP((F2*N23)/100,0)</f>
        <v>0</v>
      </c>
      <c r="P23" s="89" t="s">
        <v>36</v>
      </c>
      <c r="R23" s="2" t="s">
        <v>57</v>
      </c>
      <c r="S23" s="2" t="s">
        <v>64</v>
      </c>
      <c r="T23" s="4" t="s">
        <v>65</v>
      </c>
      <c r="U23" s="5" t="s">
        <v>94</v>
      </c>
      <c r="W23" s="42"/>
      <c r="X23" s="13" t="s">
        <v>46</v>
      </c>
      <c r="Y23" s="55"/>
      <c r="Z23" s="68">
        <f t="shared" si="5"/>
        <v>0</v>
      </c>
      <c r="AA23" s="72"/>
      <c r="AB23" s="69" t="s">
        <v>42</v>
      </c>
      <c r="AC23" s="65"/>
      <c r="AD23" s="42"/>
      <c r="AF23" s="55"/>
      <c r="AG23" s="55"/>
      <c r="AH23" s="55"/>
      <c r="AI23" s="55"/>
      <c r="AJ23" s="55"/>
      <c r="AK23" s="55"/>
    </row>
    <row r="24" spans="1:37" x14ac:dyDescent="0.2">
      <c r="A24" s="1" t="s">
        <v>68</v>
      </c>
      <c r="B24" s="55"/>
      <c r="C24" s="42"/>
      <c r="D24" s="45"/>
      <c r="E24" s="45"/>
      <c r="F24" s="45"/>
      <c r="H24" s="49"/>
      <c r="I24" s="50"/>
      <c r="K24" s="89"/>
      <c r="L24" s="89"/>
      <c r="M24" s="89"/>
      <c r="N24" s="89">
        <f t="shared" si="4"/>
        <v>0</v>
      </c>
      <c r="O24" s="89">
        <f>ROUNDUP((F2*N24)/100,0)</f>
        <v>0</v>
      </c>
      <c r="P24" s="89" t="s">
        <v>36</v>
      </c>
      <c r="R24" s="55"/>
      <c r="S24" s="55"/>
      <c r="T24" s="49"/>
      <c r="U24" s="50"/>
      <c r="W24" s="42"/>
      <c r="X24" s="13" t="s">
        <v>47</v>
      </c>
      <c r="Y24" s="55"/>
      <c r="Z24" s="34">
        <f t="shared" si="5"/>
        <v>0</v>
      </c>
      <c r="AA24" s="71"/>
      <c r="AB24" s="70" t="s">
        <v>42</v>
      </c>
      <c r="AC24" s="65"/>
      <c r="AD24" s="42"/>
      <c r="AF24" s="55"/>
      <c r="AG24" s="55"/>
      <c r="AH24" s="55"/>
      <c r="AI24" s="55"/>
      <c r="AJ24" s="55"/>
      <c r="AK24" s="55"/>
    </row>
    <row r="25" spans="1:37" x14ac:dyDescent="0.2">
      <c r="A25" s="42"/>
      <c r="B25" s="42"/>
      <c r="C25" s="42"/>
      <c r="D25" s="45"/>
      <c r="E25" s="45"/>
      <c r="F25" s="45"/>
      <c r="K25" s="89"/>
      <c r="L25" s="89"/>
      <c r="M25" s="89"/>
      <c r="N25" s="89">
        <f t="shared" si="4"/>
        <v>0</v>
      </c>
      <c r="O25" s="89">
        <f>ROUNDUP((F2*N25)/100,0)</f>
        <v>0</v>
      </c>
      <c r="P25" s="89" t="s">
        <v>36</v>
      </c>
      <c r="R25" s="55"/>
      <c r="S25" s="55"/>
      <c r="T25" s="49"/>
      <c r="U25" s="50"/>
      <c r="W25" s="42"/>
      <c r="X25" s="13" t="s">
        <v>48</v>
      </c>
      <c r="Y25" s="55"/>
      <c r="Z25" s="34">
        <f t="shared" si="5"/>
        <v>0</v>
      </c>
      <c r="AA25" s="71"/>
      <c r="AB25" s="8" t="s">
        <v>42</v>
      </c>
      <c r="AC25" s="65"/>
      <c r="AD25" s="42"/>
      <c r="AF25" s="55"/>
      <c r="AG25" s="55"/>
      <c r="AH25" s="55"/>
      <c r="AI25" s="55"/>
      <c r="AJ25" s="55"/>
      <c r="AK25" s="55"/>
    </row>
    <row r="26" spans="1:37" ht="17" thickBot="1" x14ac:dyDescent="0.25">
      <c r="A26" s="104" t="s">
        <v>122</v>
      </c>
      <c r="B26" s="105"/>
      <c r="C26" s="50">
        <v>0</v>
      </c>
      <c r="E26" s="42"/>
      <c r="F26" s="42"/>
      <c r="H26" s="2" t="s">
        <v>31</v>
      </c>
      <c r="I26" s="2" t="s">
        <v>56</v>
      </c>
      <c r="K26" s="89"/>
      <c r="L26" s="89"/>
      <c r="M26" s="89"/>
      <c r="N26" s="89">
        <f t="shared" si="4"/>
        <v>0</v>
      </c>
      <c r="O26" s="89">
        <f>ROUNDUP((F2*N26)/100,0)</f>
        <v>0</v>
      </c>
      <c r="P26" s="89" t="s">
        <v>36</v>
      </c>
      <c r="R26" s="55"/>
      <c r="S26" s="55"/>
      <c r="T26" s="49"/>
      <c r="U26" s="50"/>
      <c r="W26" s="42"/>
      <c r="X26" s="13" t="s">
        <v>50</v>
      </c>
      <c r="Y26" s="55"/>
      <c r="Z26" s="34">
        <f>(AC26/200)*Y26</f>
        <v>0</v>
      </c>
      <c r="AA26" s="71"/>
      <c r="AB26" s="9" t="s">
        <v>51</v>
      </c>
      <c r="AC26" s="66"/>
      <c r="AD26" s="42"/>
      <c r="AF26" s="55"/>
      <c r="AG26" s="55"/>
      <c r="AH26" s="55"/>
      <c r="AI26" s="55"/>
      <c r="AJ26" s="55"/>
      <c r="AK26" s="55"/>
    </row>
    <row r="27" spans="1:37" x14ac:dyDescent="0.2">
      <c r="A27" s="104" t="s">
        <v>106</v>
      </c>
      <c r="B27" s="105"/>
      <c r="C27" s="50">
        <v>0</v>
      </c>
      <c r="E27" s="42"/>
      <c r="F27" s="42"/>
      <c r="H27" s="55"/>
      <c r="I27" s="55"/>
      <c r="K27" s="89"/>
      <c r="L27" s="89"/>
      <c r="M27" s="89"/>
      <c r="N27" s="89">
        <f t="shared" si="4"/>
        <v>0</v>
      </c>
      <c r="O27" s="89">
        <f>ROUNDUP((F2*N27)/100,0)</f>
        <v>0</v>
      </c>
      <c r="P27" s="89" t="s">
        <v>36</v>
      </c>
      <c r="R27" s="55"/>
      <c r="S27" s="55"/>
      <c r="T27" s="49"/>
      <c r="U27" s="50"/>
      <c r="W27" s="42"/>
      <c r="X27" s="13" t="s">
        <v>34</v>
      </c>
      <c r="Y27" s="125">
        <f>((Z19+Z20+Z21+Z22+Z23+Z24+Z25)/7)+Z26</f>
        <v>0</v>
      </c>
      <c r="Z27" s="138"/>
      <c r="AA27" s="42"/>
      <c r="AB27" s="42"/>
      <c r="AC27" s="42"/>
      <c r="AD27" s="42"/>
      <c r="AF27" s="55"/>
      <c r="AG27" s="55"/>
      <c r="AH27" s="55"/>
      <c r="AI27" s="55"/>
      <c r="AJ27" s="55"/>
      <c r="AK27" s="55"/>
    </row>
    <row r="28" spans="1:37" ht="17" thickBot="1" x14ac:dyDescent="0.25">
      <c r="H28" s="55"/>
      <c r="I28" s="55"/>
      <c r="K28" s="89"/>
      <c r="L28" s="89"/>
      <c r="M28" s="89"/>
      <c r="N28" s="89">
        <f t="shared" si="4"/>
        <v>0</v>
      </c>
      <c r="O28" s="89">
        <f>ROUNDUP((F2*N28)/100,0)</f>
        <v>0</v>
      </c>
      <c r="P28" s="89" t="s">
        <v>36</v>
      </c>
      <c r="R28" s="55"/>
      <c r="S28" s="55"/>
      <c r="T28" s="49"/>
      <c r="U28" s="50"/>
      <c r="W28" s="42"/>
      <c r="X28" s="14" t="s">
        <v>35</v>
      </c>
      <c r="Y28" s="139">
        <f>(Y27/8)</f>
        <v>0</v>
      </c>
      <c r="Z28" s="140"/>
      <c r="AA28" s="42"/>
      <c r="AB28" s="42"/>
      <c r="AC28" s="42"/>
      <c r="AD28" s="42"/>
      <c r="AF28" s="55"/>
      <c r="AG28" s="55"/>
      <c r="AH28" s="55"/>
      <c r="AI28" s="55"/>
      <c r="AJ28" s="55"/>
      <c r="AK28" s="55"/>
    </row>
    <row r="29" spans="1:37" x14ac:dyDescent="0.2">
      <c r="A29" s="3" t="s">
        <v>26</v>
      </c>
      <c r="B29" s="94" t="s">
        <v>62</v>
      </c>
      <c r="C29" s="94"/>
      <c r="D29" s="94"/>
      <c r="E29" s="94"/>
      <c r="F29" s="42"/>
      <c r="H29" s="55"/>
      <c r="I29" s="55"/>
      <c r="K29" s="89"/>
      <c r="L29" s="89"/>
      <c r="M29" s="89"/>
      <c r="N29" s="89">
        <f t="shared" si="4"/>
        <v>0</v>
      </c>
      <c r="O29" s="89">
        <f>ROUNDUP((F2*N29)/100,0)</f>
        <v>0</v>
      </c>
      <c r="P29" s="89" t="s">
        <v>36</v>
      </c>
      <c r="R29" s="55"/>
      <c r="S29" s="55"/>
      <c r="T29" s="49"/>
      <c r="U29" s="50"/>
      <c r="W29" s="42"/>
      <c r="X29" s="42"/>
      <c r="Y29" s="42"/>
      <c r="Z29" s="42"/>
      <c r="AA29" s="42"/>
      <c r="AB29" s="109" t="s">
        <v>66</v>
      </c>
      <c r="AC29" s="110"/>
      <c r="AD29" s="111"/>
      <c r="AF29" s="55"/>
      <c r="AG29" s="55"/>
      <c r="AH29" s="55"/>
      <c r="AI29" s="55"/>
      <c r="AJ29" s="55"/>
      <c r="AK29" s="55"/>
    </row>
    <row r="30" spans="1:37" ht="17" thickBot="1" x14ac:dyDescent="0.25">
      <c r="A30" s="57"/>
      <c r="B30" s="106"/>
      <c r="C30" s="106"/>
      <c r="D30" s="106"/>
      <c r="E30" s="106"/>
      <c r="F30" s="42"/>
      <c r="H30" s="55"/>
      <c r="I30" s="55"/>
      <c r="K30" s="89"/>
      <c r="L30" s="89"/>
      <c r="M30" s="89"/>
      <c r="N30" s="89">
        <f t="shared" si="4"/>
        <v>0</v>
      </c>
      <c r="O30" s="89">
        <f>ROUNDUP((F2*N30)/100,0)</f>
        <v>0</v>
      </c>
      <c r="P30" s="89" t="s">
        <v>36</v>
      </c>
      <c r="R30" s="55"/>
      <c r="S30" s="55"/>
      <c r="T30" s="49"/>
      <c r="U30" s="50"/>
      <c r="W30" s="42"/>
      <c r="X30" s="42"/>
      <c r="Y30" s="42"/>
      <c r="Z30" s="42"/>
      <c r="AA30" s="42"/>
      <c r="AB30" s="2" t="s">
        <v>67</v>
      </c>
      <c r="AC30" s="2" t="s">
        <v>69</v>
      </c>
      <c r="AD30" s="2" t="s">
        <v>68</v>
      </c>
      <c r="AF30" s="55"/>
      <c r="AG30" s="55"/>
      <c r="AH30" s="55"/>
      <c r="AI30" s="55"/>
      <c r="AJ30" s="55"/>
      <c r="AK30" s="55"/>
    </row>
    <row r="31" spans="1:37" x14ac:dyDescent="0.2">
      <c r="A31" s="57"/>
      <c r="B31" s="106"/>
      <c r="C31" s="106"/>
      <c r="D31" s="106"/>
      <c r="E31" s="106"/>
      <c r="F31" s="42"/>
      <c r="H31" s="55"/>
      <c r="I31" s="55"/>
      <c r="K31" s="89"/>
      <c r="L31" s="89"/>
      <c r="M31" s="89"/>
      <c r="N31" s="89">
        <f t="shared" si="4"/>
        <v>0</v>
      </c>
      <c r="O31" s="89">
        <f>ROUNDUP((F2*N31)/100,0)</f>
        <v>0</v>
      </c>
      <c r="P31" s="89" t="s">
        <v>36</v>
      </c>
      <c r="R31" s="55"/>
      <c r="S31" s="55"/>
      <c r="T31" s="49"/>
      <c r="U31" s="50"/>
      <c r="W31" s="42"/>
      <c r="X31" s="128" t="s">
        <v>53</v>
      </c>
      <c r="Y31" s="129"/>
      <c r="Z31" s="130"/>
      <c r="AA31" s="42"/>
      <c r="AB31" s="73" t="s">
        <v>76</v>
      </c>
      <c r="AC31" s="32">
        <v>0</v>
      </c>
      <c r="AD31" s="32">
        <v>0</v>
      </c>
      <c r="AF31" s="55"/>
      <c r="AG31" s="55"/>
      <c r="AH31" s="55"/>
      <c r="AI31" s="55"/>
      <c r="AJ31" s="55"/>
      <c r="AK31" s="55"/>
    </row>
    <row r="32" spans="1:37" x14ac:dyDescent="0.2">
      <c r="A32" s="57"/>
      <c r="B32" s="106"/>
      <c r="C32" s="106"/>
      <c r="D32" s="106"/>
      <c r="E32" s="106"/>
      <c r="F32" s="42"/>
      <c r="H32" s="55"/>
      <c r="I32" s="55"/>
      <c r="K32" s="56"/>
      <c r="L32" s="56"/>
      <c r="M32" s="56"/>
      <c r="N32" s="56">
        <f t="shared" si="4"/>
        <v>0</v>
      </c>
      <c r="O32" s="56">
        <f>ROUNDUP((F2*N32)/100,0)</f>
        <v>0</v>
      </c>
      <c r="P32" s="56" t="s">
        <v>36</v>
      </c>
      <c r="R32" s="55"/>
      <c r="S32" s="55"/>
      <c r="T32" s="49"/>
      <c r="U32" s="50"/>
      <c r="W32" s="42"/>
      <c r="X32" s="8" t="s">
        <v>54</v>
      </c>
      <c r="Y32" s="122"/>
      <c r="Z32" s="137"/>
      <c r="AA32" s="42"/>
      <c r="AB32" s="32" t="s">
        <v>70</v>
      </c>
      <c r="AC32" s="32" t="s">
        <v>77</v>
      </c>
      <c r="AD32" s="32">
        <v>1</v>
      </c>
      <c r="AF32" s="55"/>
      <c r="AG32" s="55"/>
      <c r="AH32" s="55"/>
      <c r="AI32" s="55"/>
      <c r="AJ32" s="55"/>
      <c r="AK32" s="55"/>
    </row>
    <row r="33" spans="1:37" x14ac:dyDescent="0.2">
      <c r="H33" s="55"/>
      <c r="I33" s="55"/>
      <c r="K33" s="145" t="s">
        <v>37</v>
      </c>
      <c r="L33" s="106"/>
      <c r="M33" s="106"/>
      <c r="N33" s="106"/>
      <c r="O33" s="106"/>
      <c r="P33" s="106"/>
      <c r="R33" s="55"/>
      <c r="S33" s="55"/>
      <c r="T33" s="49"/>
      <c r="U33" s="50"/>
      <c r="W33" s="42"/>
      <c r="X33" s="8" t="s">
        <v>55</v>
      </c>
      <c r="Y33" s="122"/>
      <c r="Z33" s="137"/>
      <c r="AA33" s="42"/>
      <c r="AB33" s="32" t="s">
        <v>71</v>
      </c>
      <c r="AC33" s="32" t="s">
        <v>78</v>
      </c>
      <c r="AD33" s="32">
        <v>2</v>
      </c>
      <c r="AF33" s="55"/>
      <c r="AG33" s="55"/>
      <c r="AH33" s="55"/>
      <c r="AI33" s="55"/>
      <c r="AJ33" s="55"/>
      <c r="AK33" s="55"/>
    </row>
    <row r="34" spans="1:37" ht="17" thickBot="1" x14ac:dyDescent="0.25">
      <c r="A34" s="3" t="s">
        <v>30</v>
      </c>
      <c r="B34" s="125" t="s">
        <v>62</v>
      </c>
      <c r="C34" s="109"/>
      <c r="D34" s="109"/>
      <c r="E34" s="22" t="s">
        <v>123</v>
      </c>
      <c r="F34" s="42"/>
      <c r="H34" s="55"/>
      <c r="I34" s="55"/>
      <c r="J34" s="44"/>
      <c r="K34" s="92" t="s">
        <v>32</v>
      </c>
      <c r="L34" s="106"/>
      <c r="M34" s="106"/>
      <c r="N34" s="106"/>
      <c r="O34" s="106"/>
      <c r="P34" s="106"/>
      <c r="R34" s="55"/>
      <c r="S34" s="55"/>
      <c r="T34" s="49"/>
      <c r="U34" s="50"/>
      <c r="W34" s="42"/>
      <c r="X34" s="9" t="s">
        <v>39</v>
      </c>
      <c r="Y34" s="132">
        <f>(Y32/100)*Y33</f>
        <v>0</v>
      </c>
      <c r="Z34" s="133"/>
      <c r="AA34" s="42"/>
      <c r="AB34" s="32" t="s">
        <v>72</v>
      </c>
      <c r="AC34" s="32" t="s">
        <v>79</v>
      </c>
      <c r="AD34" s="32">
        <v>3</v>
      </c>
      <c r="AF34" s="55"/>
      <c r="AG34" s="55"/>
      <c r="AH34" s="55"/>
      <c r="AI34" s="55"/>
      <c r="AJ34" s="55"/>
      <c r="AK34" s="55"/>
    </row>
    <row r="35" spans="1:37" x14ac:dyDescent="0.2">
      <c r="A35" s="49"/>
      <c r="B35" s="122"/>
      <c r="C35" s="123"/>
      <c r="D35" s="123"/>
      <c r="E35" s="50"/>
      <c r="F35" s="42"/>
      <c r="H35" s="55"/>
      <c r="I35" s="55"/>
      <c r="R35" s="55"/>
      <c r="S35" s="55"/>
      <c r="T35" s="49"/>
      <c r="U35" s="50"/>
      <c r="W35" s="42"/>
      <c r="X35" s="42"/>
      <c r="Y35" s="42"/>
      <c r="Z35" s="42"/>
      <c r="AA35" s="42"/>
      <c r="AB35" s="32" t="s">
        <v>73</v>
      </c>
      <c r="AC35" s="32" t="s">
        <v>80</v>
      </c>
      <c r="AD35" s="32">
        <v>4</v>
      </c>
      <c r="AF35" s="55"/>
      <c r="AG35" s="55"/>
      <c r="AH35" s="55"/>
      <c r="AI35" s="55"/>
      <c r="AJ35" s="55"/>
      <c r="AK35" s="55"/>
    </row>
    <row r="36" spans="1:37" x14ac:dyDescent="0.2">
      <c r="A36" s="49"/>
      <c r="B36" s="122"/>
      <c r="C36" s="123"/>
      <c r="D36" s="123"/>
      <c r="E36" s="50"/>
      <c r="F36" s="42"/>
      <c r="H36" s="55"/>
      <c r="I36" s="55"/>
      <c r="R36" s="55"/>
      <c r="S36" s="55"/>
      <c r="T36" s="49"/>
      <c r="U36" s="50"/>
      <c r="W36" s="42"/>
      <c r="X36" s="42"/>
      <c r="Y36" s="42"/>
      <c r="Z36" s="42"/>
      <c r="AA36" s="42"/>
      <c r="AB36" s="32" t="s">
        <v>74</v>
      </c>
      <c r="AC36" s="32" t="s">
        <v>81</v>
      </c>
      <c r="AD36" s="32">
        <v>5</v>
      </c>
      <c r="AF36" s="55"/>
      <c r="AG36" s="55"/>
      <c r="AH36" s="55"/>
      <c r="AI36" s="55"/>
      <c r="AJ36" s="55"/>
      <c r="AK36" s="55"/>
    </row>
    <row r="37" spans="1:37" x14ac:dyDescent="0.2">
      <c r="A37" s="49"/>
      <c r="B37" s="122"/>
      <c r="C37" s="123"/>
      <c r="D37" s="123"/>
      <c r="E37" s="50"/>
      <c r="F37" s="42"/>
      <c r="H37" s="55"/>
      <c r="I37" s="55"/>
      <c r="K37" s="94" t="s">
        <v>154</v>
      </c>
      <c r="L37" s="94"/>
      <c r="O37" s="147"/>
      <c r="P37" s="147"/>
      <c r="R37" s="55"/>
      <c r="S37" s="55"/>
      <c r="T37" s="49"/>
      <c r="U37" s="50"/>
      <c r="W37" s="42"/>
      <c r="X37" s="42"/>
      <c r="Y37" s="42"/>
      <c r="Z37" s="42"/>
      <c r="AA37" s="42"/>
      <c r="AB37" s="32" t="s">
        <v>75</v>
      </c>
      <c r="AC37" s="32" t="s">
        <v>82</v>
      </c>
      <c r="AD37" s="32">
        <v>6</v>
      </c>
      <c r="AF37" s="55"/>
      <c r="AG37" s="55"/>
      <c r="AH37" s="55"/>
      <c r="AI37" s="55"/>
      <c r="AJ37" s="55"/>
      <c r="AK37" s="55"/>
    </row>
    <row r="38" spans="1:37" x14ac:dyDescent="0.2">
      <c r="A38" s="49"/>
      <c r="B38" s="122"/>
      <c r="C38" s="123"/>
      <c r="D38" s="123"/>
      <c r="E38" s="50"/>
      <c r="F38" s="42"/>
      <c r="H38" s="55"/>
      <c r="I38" s="55"/>
      <c r="K38" s="40" t="s">
        <v>144</v>
      </c>
      <c r="L38" s="90"/>
      <c r="O38" s="104" t="s">
        <v>155</v>
      </c>
      <c r="P38" s="146"/>
      <c r="R38" s="55"/>
      <c r="S38" s="55"/>
      <c r="T38" s="49"/>
      <c r="U38" s="50"/>
      <c r="Z38" s="42"/>
      <c r="AA38" s="42"/>
      <c r="AB38" s="42"/>
      <c r="AC38" s="42"/>
      <c r="AD38" s="42"/>
      <c r="AF38" s="55"/>
      <c r="AG38" s="55"/>
      <c r="AH38" s="55"/>
      <c r="AI38" s="55"/>
      <c r="AJ38" s="55"/>
      <c r="AK38" s="55"/>
    </row>
    <row r="39" spans="1:37" ht="17" thickBot="1" x14ac:dyDescent="0.25">
      <c r="A39" s="49"/>
      <c r="B39" s="122"/>
      <c r="C39" s="123"/>
      <c r="D39" s="123"/>
      <c r="E39" s="50"/>
      <c r="F39" s="42"/>
      <c r="H39" s="55"/>
      <c r="I39" s="55"/>
      <c r="K39" s="87" t="s">
        <v>152</v>
      </c>
      <c r="L39" s="90"/>
      <c r="O39" s="87" t="s">
        <v>156</v>
      </c>
      <c r="P39" s="90"/>
      <c r="R39" s="55"/>
      <c r="S39" s="55"/>
      <c r="T39" s="49"/>
      <c r="U39" s="50"/>
      <c r="Z39" s="42"/>
      <c r="AA39" s="42"/>
      <c r="AB39" s="42"/>
      <c r="AC39" s="42"/>
      <c r="AD39" s="42"/>
      <c r="AF39" s="55"/>
      <c r="AG39" s="55"/>
      <c r="AH39" s="55"/>
      <c r="AI39" s="55"/>
      <c r="AJ39" s="55"/>
      <c r="AK39" s="55"/>
    </row>
    <row r="40" spans="1:37" ht="17" thickBot="1" x14ac:dyDescent="0.25">
      <c r="A40" s="49"/>
      <c r="B40" s="122"/>
      <c r="C40" s="123"/>
      <c r="D40" s="123"/>
      <c r="E40" s="50"/>
      <c r="F40" s="42"/>
      <c r="H40" s="55"/>
      <c r="I40" s="55"/>
      <c r="K40" s="87" t="s">
        <v>145</v>
      </c>
      <c r="L40" s="90"/>
      <c r="O40" s="87" t="s">
        <v>157</v>
      </c>
      <c r="P40" s="90"/>
      <c r="R40" s="55"/>
      <c r="S40" s="55"/>
      <c r="T40" s="49"/>
      <c r="U40" s="50"/>
      <c r="W40" s="118" t="s">
        <v>114</v>
      </c>
      <c r="X40" s="116"/>
      <c r="Y40" s="119"/>
      <c r="Z40" s="42"/>
      <c r="AA40" s="101" t="s">
        <v>113</v>
      </c>
      <c r="AB40" s="102"/>
      <c r="AC40" s="102"/>
      <c r="AD40" s="103"/>
      <c r="AF40" s="55"/>
      <c r="AG40" s="55"/>
      <c r="AH40" s="55"/>
      <c r="AI40" s="55"/>
      <c r="AJ40" s="55"/>
      <c r="AK40" s="55"/>
    </row>
    <row r="41" spans="1:37" ht="17" thickTop="1" x14ac:dyDescent="0.2">
      <c r="A41" s="49"/>
      <c r="B41" s="122"/>
      <c r="C41" s="123"/>
      <c r="D41" s="123"/>
      <c r="E41" s="50"/>
      <c r="F41" s="42"/>
      <c r="H41" s="55"/>
      <c r="I41" s="55"/>
      <c r="K41" s="87" t="s">
        <v>146</v>
      </c>
      <c r="L41" s="90"/>
      <c r="O41" s="87" t="s">
        <v>146</v>
      </c>
      <c r="P41" s="90"/>
      <c r="R41" s="55"/>
      <c r="S41" s="55"/>
      <c r="T41" s="49"/>
      <c r="U41" s="50"/>
      <c r="W41" s="93" t="s">
        <v>115</v>
      </c>
      <c r="X41" s="94"/>
      <c r="Y41" s="74"/>
      <c r="Z41" s="42"/>
      <c r="AA41" s="95" t="s">
        <v>100</v>
      </c>
      <c r="AB41" s="96"/>
      <c r="AC41" s="96"/>
      <c r="AD41" s="97"/>
      <c r="AF41" s="55"/>
      <c r="AG41" s="55"/>
      <c r="AH41" s="55"/>
      <c r="AI41" s="55"/>
      <c r="AJ41" s="55"/>
      <c r="AK41" s="55"/>
    </row>
    <row r="42" spans="1:37" ht="17" thickBot="1" x14ac:dyDescent="0.25">
      <c r="A42" s="49"/>
      <c r="B42" s="122"/>
      <c r="C42" s="123"/>
      <c r="D42" s="123"/>
      <c r="E42" s="50"/>
      <c r="F42" s="42"/>
      <c r="H42" s="55"/>
      <c r="I42" s="55"/>
      <c r="K42" s="87" t="s">
        <v>147</v>
      </c>
      <c r="L42" s="90"/>
      <c r="O42" s="87" t="s">
        <v>147</v>
      </c>
      <c r="P42" s="90"/>
      <c r="R42" s="55"/>
      <c r="S42" s="55"/>
      <c r="T42" s="49"/>
      <c r="U42" s="50"/>
      <c r="W42" s="107" t="s">
        <v>116</v>
      </c>
      <c r="X42" s="108"/>
      <c r="Y42" s="81" t="e">
        <f>ROUNDDOWN((LN(B3))*(1-2*(COS((2*Y41)/(3*PI())))),0)</f>
        <v>#NUM!</v>
      </c>
      <c r="Z42" s="42"/>
      <c r="AA42" s="98" t="s">
        <v>104</v>
      </c>
      <c r="AB42" s="99"/>
      <c r="AC42" s="99"/>
      <c r="AD42" s="100"/>
      <c r="AF42" s="55"/>
      <c r="AG42" s="55"/>
      <c r="AH42" s="55"/>
      <c r="AI42" s="55"/>
      <c r="AJ42" s="55"/>
      <c r="AK42" s="55"/>
    </row>
    <row r="43" spans="1:37" ht="17" thickBot="1" x14ac:dyDescent="0.25">
      <c r="A43" s="49"/>
      <c r="B43" s="122"/>
      <c r="C43" s="123"/>
      <c r="D43" s="123"/>
      <c r="E43" s="50"/>
      <c r="F43" s="42"/>
      <c r="H43" s="55"/>
      <c r="I43" s="55"/>
      <c r="K43" s="87" t="s">
        <v>148</v>
      </c>
      <c r="L43" s="90"/>
      <c r="O43" s="87" t="s">
        <v>148</v>
      </c>
      <c r="P43" s="90"/>
      <c r="R43" s="55"/>
      <c r="S43" s="55"/>
      <c r="T43" s="49"/>
      <c r="U43" s="50"/>
      <c r="Z43" s="42"/>
      <c r="AA43" s="112" t="s">
        <v>105</v>
      </c>
      <c r="AB43" s="113"/>
      <c r="AC43" s="113"/>
      <c r="AD43" s="114"/>
      <c r="AF43" s="55"/>
      <c r="AG43" s="55"/>
      <c r="AH43" s="55"/>
      <c r="AI43" s="55"/>
      <c r="AJ43" s="55"/>
      <c r="AK43" s="55"/>
    </row>
    <row r="44" spans="1:37" x14ac:dyDescent="0.2">
      <c r="A44" s="49"/>
      <c r="B44" s="122"/>
      <c r="C44" s="123"/>
      <c r="D44" s="123"/>
      <c r="E44" s="50"/>
      <c r="F44" s="42"/>
      <c r="H44" s="55"/>
      <c r="I44" s="55"/>
      <c r="K44" s="87" t="s">
        <v>151</v>
      </c>
      <c r="L44" s="90"/>
      <c r="O44" s="87" t="s">
        <v>150</v>
      </c>
      <c r="P44" s="90"/>
      <c r="R44" s="55"/>
      <c r="S44" s="55"/>
      <c r="T44" s="49"/>
      <c r="U44" s="50"/>
      <c r="W44" s="118" t="s">
        <v>117</v>
      </c>
      <c r="X44" s="116"/>
      <c r="Y44" s="119"/>
      <c r="Z44" s="42"/>
      <c r="AA44" s="16"/>
      <c r="AB44" s="17" t="s">
        <v>101</v>
      </c>
      <c r="AC44" s="18" t="s">
        <v>102</v>
      </c>
      <c r="AD44" s="19" t="s">
        <v>103</v>
      </c>
      <c r="AF44" s="55"/>
      <c r="AG44" s="55"/>
      <c r="AH44" s="55"/>
      <c r="AI44" s="55"/>
      <c r="AJ44" s="55"/>
      <c r="AK44" s="55"/>
    </row>
    <row r="45" spans="1:37" x14ac:dyDescent="0.2">
      <c r="A45" s="49"/>
      <c r="B45" s="122"/>
      <c r="C45" s="123"/>
      <c r="D45" s="123"/>
      <c r="E45" s="50"/>
      <c r="F45" s="42"/>
      <c r="H45" s="55"/>
      <c r="I45" s="55"/>
      <c r="K45" s="87" t="s">
        <v>150</v>
      </c>
      <c r="L45" s="90"/>
      <c r="O45" s="87" t="s">
        <v>158</v>
      </c>
      <c r="P45" s="90"/>
      <c r="R45" s="55"/>
      <c r="S45" s="55"/>
      <c r="T45" s="49"/>
      <c r="U45" s="50"/>
      <c r="W45" s="93" t="s">
        <v>115</v>
      </c>
      <c r="X45" s="94"/>
      <c r="Y45" s="74"/>
      <c r="Z45" s="42"/>
      <c r="AA45" s="20" t="s">
        <v>95</v>
      </c>
      <c r="AB45" s="50"/>
      <c r="AC45" s="36">
        <f>ROUNDUP(EXP(((AB45)-5)/30),0)</f>
        <v>1</v>
      </c>
      <c r="AD45" s="82">
        <f>AB45-AC45</f>
        <v>-1</v>
      </c>
      <c r="AF45" s="55"/>
      <c r="AG45" s="55"/>
      <c r="AH45" s="55"/>
      <c r="AI45" s="55"/>
      <c r="AJ45" s="55"/>
      <c r="AK45" s="55"/>
    </row>
    <row r="46" spans="1:37" ht="17" thickBot="1" x14ac:dyDescent="0.25">
      <c r="A46" s="49"/>
      <c r="B46" s="122"/>
      <c r="C46" s="123"/>
      <c r="D46" s="123"/>
      <c r="E46" s="50"/>
      <c r="F46" s="42"/>
      <c r="H46" s="55"/>
      <c r="I46" s="55"/>
      <c r="K46" s="87" t="s">
        <v>56</v>
      </c>
      <c r="L46" s="90"/>
      <c r="O46" s="87" t="s">
        <v>153</v>
      </c>
      <c r="P46" s="87" t="e">
        <f>ROUNDUP((4*P39*((1+P40)^3))/(3*P41*P42*P43*P44*P45),0)</f>
        <v>#DIV/0!</v>
      </c>
      <c r="R46" s="55"/>
      <c r="S46" s="55"/>
      <c r="T46" s="49"/>
      <c r="U46" s="50"/>
      <c r="W46" s="107" t="s">
        <v>116</v>
      </c>
      <c r="X46" s="108"/>
      <c r="Y46" s="81">
        <f>ROUNDDOWN((-0.5*B3)*COS((2*Y45)/(3*PI())),0)</f>
        <v>0</v>
      </c>
      <c r="Z46" s="42"/>
      <c r="AA46" s="20" t="s">
        <v>96</v>
      </c>
      <c r="AB46" s="50"/>
      <c r="AC46" s="36">
        <f>ROUNDUP(EXP(((AB46)-5)/30),0)</f>
        <v>1</v>
      </c>
      <c r="AD46" s="82">
        <f t="shared" ref="AD46:AD49" si="6">AB46-AC46</f>
        <v>-1</v>
      </c>
      <c r="AF46" s="55"/>
      <c r="AG46" s="55"/>
      <c r="AH46" s="55"/>
      <c r="AI46" s="55"/>
      <c r="AJ46" s="55"/>
      <c r="AK46" s="55"/>
    </row>
    <row r="47" spans="1:37" ht="17" thickBot="1" x14ac:dyDescent="0.25">
      <c r="A47" s="49"/>
      <c r="B47" s="122"/>
      <c r="C47" s="123"/>
      <c r="D47" s="123"/>
      <c r="E47" s="50"/>
      <c r="F47" s="42"/>
      <c r="H47" s="55"/>
      <c r="I47" s="55"/>
      <c r="K47" s="87" t="s">
        <v>153</v>
      </c>
      <c r="L47" s="87" t="e">
        <f>ROUNDUP(((L38^0.1)*L39*L40)/(L41*L42*L43*L44*L45*L46),0)</f>
        <v>#DIV/0!</v>
      </c>
      <c r="R47" s="55"/>
      <c r="S47" s="55"/>
      <c r="T47" s="49"/>
      <c r="U47" s="50"/>
      <c r="W47" s="42"/>
      <c r="X47" s="42"/>
      <c r="Y47" s="42"/>
      <c r="Z47" s="42"/>
      <c r="AA47" s="20" t="s">
        <v>97</v>
      </c>
      <c r="AB47" s="50"/>
      <c r="AC47" s="36">
        <f>ROUNDUP(EXP(((AB47)-5)/30),0)</f>
        <v>1</v>
      </c>
      <c r="AD47" s="82">
        <f t="shared" si="6"/>
        <v>-1</v>
      </c>
      <c r="AF47" s="55"/>
      <c r="AG47" s="55"/>
      <c r="AH47" s="55"/>
      <c r="AI47" s="55"/>
      <c r="AJ47" s="55"/>
      <c r="AK47" s="55"/>
    </row>
    <row r="48" spans="1:37" x14ac:dyDescent="0.2">
      <c r="A48" s="49"/>
      <c r="B48" s="122"/>
      <c r="C48" s="123"/>
      <c r="D48" s="123"/>
      <c r="E48" s="50"/>
      <c r="F48" s="42"/>
      <c r="H48" s="55"/>
      <c r="I48" s="55"/>
      <c r="R48" s="55"/>
      <c r="S48" s="55"/>
      <c r="T48" s="49"/>
      <c r="U48" s="50"/>
      <c r="W48" s="141" t="s">
        <v>119</v>
      </c>
      <c r="X48" s="142"/>
      <c r="Y48" s="143"/>
      <c r="Z48" s="42"/>
      <c r="AA48" s="20" t="s">
        <v>98</v>
      </c>
      <c r="AB48" s="50"/>
      <c r="AC48" s="36">
        <f>ROUNDUP(EXP(((AB48)-5)/30),0)</f>
        <v>1</v>
      </c>
      <c r="AD48" s="82">
        <f t="shared" si="6"/>
        <v>-1</v>
      </c>
      <c r="AF48" s="55"/>
      <c r="AG48" s="55"/>
      <c r="AH48" s="55"/>
      <c r="AI48" s="55"/>
      <c r="AJ48" s="55"/>
      <c r="AK48" s="55"/>
    </row>
    <row r="49" spans="1:37" ht="17" thickBot="1" x14ac:dyDescent="0.25">
      <c r="A49" s="49"/>
      <c r="B49" s="122"/>
      <c r="C49" s="123"/>
      <c r="D49" s="123"/>
      <c r="E49" s="50"/>
      <c r="F49" s="42"/>
      <c r="H49" s="55"/>
      <c r="I49" s="55"/>
      <c r="L49" s="104" t="s">
        <v>164</v>
      </c>
      <c r="M49" s="105"/>
      <c r="N49" s="105"/>
      <c r="O49" s="146"/>
      <c r="R49" s="55"/>
      <c r="S49" s="55"/>
      <c r="T49" s="49"/>
      <c r="U49" s="50"/>
      <c r="W49" s="112" t="s">
        <v>118</v>
      </c>
      <c r="X49" s="113"/>
      <c r="Y49" s="114"/>
      <c r="AA49" s="21" t="s">
        <v>99</v>
      </c>
      <c r="AB49" s="80"/>
      <c r="AC49" s="83">
        <f>ROUNDUP(EXP(((AB49)-5)/30),0)</f>
        <v>1</v>
      </c>
      <c r="AD49" s="84">
        <f t="shared" si="6"/>
        <v>-1</v>
      </c>
      <c r="AF49" s="55"/>
      <c r="AG49" s="55"/>
      <c r="AH49" s="55"/>
      <c r="AI49" s="55"/>
      <c r="AJ49" s="55"/>
      <c r="AK49" s="55"/>
    </row>
    <row r="50" spans="1:37" ht="17" thickBot="1" x14ac:dyDescent="0.25">
      <c r="A50" s="49"/>
      <c r="B50" s="122"/>
      <c r="C50" s="123"/>
      <c r="D50" s="123"/>
      <c r="E50" s="50"/>
      <c r="F50" s="42"/>
      <c r="H50" s="55"/>
      <c r="I50" s="55"/>
      <c r="L50" s="40" t="s">
        <v>159</v>
      </c>
      <c r="M50" s="59"/>
      <c r="N50" s="40" t="s">
        <v>165</v>
      </c>
      <c r="O50" s="40">
        <f>ROUNDUP(M50*(((ABS(M51+M52)*(M53+1))+M54)/40),0)</f>
        <v>0</v>
      </c>
      <c r="R50" s="55"/>
      <c r="S50" s="55"/>
      <c r="T50" s="49"/>
      <c r="U50" s="50"/>
      <c r="W50" s="42"/>
      <c r="X50" s="42"/>
      <c r="Y50" s="42"/>
      <c r="Z50" s="42"/>
      <c r="AA50" s="98" t="s">
        <v>107</v>
      </c>
      <c r="AB50" s="99"/>
      <c r="AC50" s="99"/>
      <c r="AD50" s="100"/>
      <c r="AF50" s="55"/>
      <c r="AG50" s="55"/>
      <c r="AH50" s="55"/>
      <c r="AI50" s="55"/>
      <c r="AJ50" s="55"/>
      <c r="AK50" s="55"/>
    </row>
    <row r="51" spans="1:37" ht="17" thickBot="1" x14ac:dyDescent="0.25">
      <c r="A51" s="49"/>
      <c r="B51" s="122"/>
      <c r="C51" s="123"/>
      <c r="D51" s="123"/>
      <c r="E51" s="50"/>
      <c r="F51" s="42"/>
      <c r="H51" s="55"/>
      <c r="I51" s="55"/>
      <c r="L51" s="87" t="s">
        <v>160</v>
      </c>
      <c r="M51" s="90"/>
      <c r="N51" s="87" t="s">
        <v>166</v>
      </c>
      <c r="O51" s="87">
        <f>ROUNDUP(1.5*M50*(((ABS(M51+M52)*(M53+1))+M54)/40),0)</f>
        <v>0</v>
      </c>
      <c r="R51" s="55"/>
      <c r="S51" s="55"/>
      <c r="T51" s="49"/>
      <c r="U51" s="50"/>
      <c r="W51" s="120" t="s">
        <v>125</v>
      </c>
      <c r="X51" s="121"/>
      <c r="AA51" s="98" t="s">
        <v>112</v>
      </c>
      <c r="AB51" s="99"/>
      <c r="AC51" s="99"/>
      <c r="AD51" s="100"/>
      <c r="AF51" s="55"/>
      <c r="AG51" s="55"/>
      <c r="AH51" s="55"/>
      <c r="AI51" s="55"/>
      <c r="AJ51" s="55"/>
      <c r="AK51" s="55"/>
    </row>
    <row r="52" spans="1:37" x14ac:dyDescent="0.2">
      <c r="A52" s="49"/>
      <c r="B52" s="122"/>
      <c r="C52" s="123"/>
      <c r="D52" s="123"/>
      <c r="E52" s="50"/>
      <c r="F52" s="42"/>
      <c r="H52" s="55"/>
      <c r="I52" s="55"/>
      <c r="L52" s="87" t="s">
        <v>161</v>
      </c>
      <c r="M52" s="90"/>
      <c r="N52" s="87" t="s">
        <v>167</v>
      </c>
      <c r="O52" s="87">
        <f>7*O50</f>
        <v>0</v>
      </c>
      <c r="R52" s="55"/>
      <c r="S52" s="55"/>
      <c r="T52" s="49"/>
      <c r="U52" s="50"/>
      <c r="W52" s="24" t="s">
        <v>126</v>
      </c>
      <c r="X52" s="75"/>
      <c r="AA52" s="115" t="s">
        <v>108</v>
      </c>
      <c r="AB52" s="116"/>
      <c r="AC52" s="116"/>
      <c r="AD52" s="79"/>
      <c r="AF52" s="55"/>
      <c r="AG52" s="55"/>
      <c r="AH52" s="55"/>
      <c r="AI52" s="55"/>
      <c r="AJ52" s="55"/>
      <c r="AK52" s="55"/>
    </row>
    <row r="53" spans="1:37" x14ac:dyDescent="0.2">
      <c r="A53" s="49"/>
      <c r="B53" s="122"/>
      <c r="C53" s="123"/>
      <c r="D53" s="123"/>
      <c r="E53" s="50"/>
      <c r="F53" s="42"/>
      <c r="L53" s="87" t="s">
        <v>162</v>
      </c>
      <c r="M53" s="90"/>
      <c r="N53" s="87" t="s">
        <v>168</v>
      </c>
      <c r="O53" s="87">
        <f>10*O50</f>
        <v>0</v>
      </c>
      <c r="W53" s="25" t="s">
        <v>127</v>
      </c>
      <c r="X53" s="76"/>
      <c r="AA53" s="93" t="s">
        <v>109</v>
      </c>
      <c r="AB53" s="94"/>
      <c r="AC53" s="94"/>
      <c r="AD53" s="82" t="e">
        <f>((ROUNDUP(24-((LN((B3)+24))/(0.04*B3)),0))*AD52)+D7</f>
        <v>#DIV/0!</v>
      </c>
    </row>
    <row r="54" spans="1:37" ht="17" thickBot="1" x14ac:dyDescent="0.25">
      <c r="A54" s="49"/>
      <c r="B54" s="122"/>
      <c r="C54" s="123"/>
      <c r="D54" s="123"/>
      <c r="E54" s="50"/>
      <c r="F54" s="42"/>
      <c r="L54" s="87" t="s">
        <v>163</v>
      </c>
      <c r="M54" s="90"/>
      <c r="N54" s="87" t="s">
        <v>169</v>
      </c>
      <c r="O54" s="87">
        <f>10*O51</f>
        <v>0</v>
      </c>
      <c r="W54" s="26" t="s">
        <v>128</v>
      </c>
      <c r="X54" s="26">
        <f>ROUNDDOWN(X52/(1+EXP(0.1*(50-X53))),0)</f>
        <v>0</v>
      </c>
      <c r="AA54" s="93" t="s">
        <v>111</v>
      </c>
      <c r="AB54" s="94"/>
      <c r="AC54" s="94"/>
      <c r="AD54" s="82" t="e">
        <f>((ROUNDUP(24-((LN((B3)+24))/(0.04*B3)),0))*AD52)+D11</f>
        <v>#DIV/0!</v>
      </c>
    </row>
    <row r="55" spans="1:37" ht="17" thickBot="1" x14ac:dyDescent="0.25">
      <c r="A55" s="49"/>
      <c r="B55" s="122"/>
      <c r="C55" s="123"/>
      <c r="D55" s="123"/>
      <c r="E55" s="50"/>
      <c r="F55" s="42"/>
      <c r="K55" s="42"/>
      <c r="L55" s="42"/>
      <c r="W55" s="27" t="s">
        <v>129</v>
      </c>
      <c r="X55" s="28"/>
      <c r="AA55" s="107" t="s">
        <v>110</v>
      </c>
      <c r="AB55" s="108"/>
      <c r="AC55" s="108"/>
      <c r="AD55" s="81" t="e">
        <f>((ROUNDUP(24-((LN((B3)+24))/(0.04*B3)),0))*AD52)+C27</f>
        <v>#DIV/0!</v>
      </c>
    </row>
    <row r="56" spans="1:37" ht="17" thickBot="1" x14ac:dyDescent="0.25"/>
    <row r="57" spans="1:37" ht="17" thickBot="1" x14ac:dyDescent="0.25">
      <c r="W57" s="126" t="s">
        <v>130</v>
      </c>
      <c r="X57" s="127"/>
    </row>
    <row r="58" spans="1:37" x14ac:dyDescent="0.2">
      <c r="W58" s="24" t="s">
        <v>131</v>
      </c>
      <c r="X58" s="77"/>
    </row>
    <row r="59" spans="1:37" x14ac:dyDescent="0.2">
      <c r="W59" s="25" t="s">
        <v>132</v>
      </c>
      <c r="X59" s="78"/>
    </row>
    <row r="60" spans="1:37" x14ac:dyDescent="0.2">
      <c r="W60" s="25" t="s">
        <v>133</v>
      </c>
      <c r="X60" s="78"/>
    </row>
    <row r="61" spans="1:37" x14ac:dyDescent="0.2">
      <c r="L61" s="42"/>
      <c r="M61" s="42"/>
      <c r="N61" s="42"/>
      <c r="O61" s="42"/>
      <c r="P61" s="42"/>
      <c r="W61" s="25" t="s">
        <v>134</v>
      </c>
      <c r="X61" s="78"/>
    </row>
    <row r="62" spans="1:37" x14ac:dyDescent="0.2">
      <c r="L62" s="42"/>
      <c r="M62" s="42"/>
      <c r="N62" s="42"/>
      <c r="O62" s="42"/>
      <c r="P62" s="42"/>
      <c r="W62" s="25" t="s">
        <v>135</v>
      </c>
      <c r="X62" s="29">
        <f>ROUNDUP(X59*(X60)^1,0)</f>
        <v>0</v>
      </c>
    </row>
    <row r="63" spans="1:37" x14ac:dyDescent="0.2">
      <c r="L63" s="42"/>
      <c r="M63" s="42"/>
      <c r="N63" s="42"/>
      <c r="O63" s="42"/>
      <c r="P63" s="42"/>
      <c r="W63" s="25" t="s">
        <v>136</v>
      </c>
      <c r="X63" s="29">
        <f>ROUNDUP(X59*(X60)^2,0)</f>
        <v>0</v>
      </c>
    </row>
    <row r="64" spans="1:37" x14ac:dyDescent="0.2">
      <c r="L64" s="42"/>
      <c r="M64" s="42"/>
      <c r="N64" s="42"/>
      <c r="O64" s="42"/>
      <c r="P64" s="42"/>
      <c r="W64" s="25" t="s">
        <v>137</v>
      </c>
      <c r="X64" s="29">
        <f>ROUNDUP(X59*(X60)^3,0)</f>
        <v>0</v>
      </c>
    </row>
    <row r="65" spans="12:24" ht="17" thickBot="1" x14ac:dyDescent="0.25">
      <c r="L65" s="42"/>
      <c r="M65" s="42"/>
      <c r="N65" s="42"/>
      <c r="O65" s="42"/>
      <c r="P65" s="42"/>
      <c r="W65" s="26" t="s">
        <v>138</v>
      </c>
      <c r="X65" s="30">
        <f>ROUNDUP(X58*(X61/10000)*(1+((X60)/10)),0)</f>
        <v>0</v>
      </c>
    </row>
    <row r="66" spans="12:24" x14ac:dyDescent="0.2">
      <c r="L66" s="42"/>
      <c r="M66" s="42"/>
      <c r="N66" s="42"/>
      <c r="O66" s="42"/>
      <c r="P66" s="42"/>
    </row>
  </sheetData>
  <mergeCells count="68">
    <mergeCell ref="K37:L37"/>
    <mergeCell ref="B2:C2"/>
    <mergeCell ref="B3:C3"/>
    <mergeCell ref="B4:C4"/>
    <mergeCell ref="L33:P33"/>
    <mergeCell ref="L34:P34"/>
    <mergeCell ref="O38:P38"/>
    <mergeCell ref="L49:O49"/>
    <mergeCell ref="W57:X57"/>
    <mergeCell ref="X2:Z2"/>
    <mergeCell ref="Y13:Z13"/>
    <mergeCell ref="Y14:Z14"/>
    <mergeCell ref="X17:Z17"/>
    <mergeCell ref="Y34:Z34"/>
    <mergeCell ref="Y33:Z33"/>
    <mergeCell ref="Y27:Z27"/>
    <mergeCell ref="Y28:Z28"/>
    <mergeCell ref="X31:Z31"/>
    <mergeCell ref="Y32:Z32"/>
    <mergeCell ref="W45:X45"/>
    <mergeCell ref="W46:X46"/>
    <mergeCell ref="W48:Y48"/>
    <mergeCell ref="B1:C1"/>
    <mergeCell ref="B49:D49"/>
    <mergeCell ref="B50:D50"/>
    <mergeCell ref="B51:D51"/>
    <mergeCell ref="B52:D52"/>
    <mergeCell ref="B44:D44"/>
    <mergeCell ref="B45:D45"/>
    <mergeCell ref="B46:D46"/>
    <mergeCell ref="B47:D47"/>
    <mergeCell ref="B48:D48"/>
    <mergeCell ref="B39:D39"/>
    <mergeCell ref="B40:D40"/>
    <mergeCell ref="B41:D41"/>
    <mergeCell ref="B42:D42"/>
    <mergeCell ref="B43:D43"/>
    <mergeCell ref="B34:D34"/>
    <mergeCell ref="AA54:AC54"/>
    <mergeCell ref="B32:E32"/>
    <mergeCell ref="AA55:AC55"/>
    <mergeCell ref="W40:Y40"/>
    <mergeCell ref="W41:X41"/>
    <mergeCell ref="W51:X51"/>
    <mergeCell ref="B54:D54"/>
    <mergeCell ref="B55:D55"/>
    <mergeCell ref="B53:D53"/>
    <mergeCell ref="B35:D35"/>
    <mergeCell ref="B36:D36"/>
    <mergeCell ref="B37:D37"/>
    <mergeCell ref="B38:D38"/>
    <mergeCell ref="W44:Y44"/>
    <mergeCell ref="AA53:AC53"/>
    <mergeCell ref="AA41:AD41"/>
    <mergeCell ref="AA42:AD42"/>
    <mergeCell ref="AA40:AD40"/>
    <mergeCell ref="A26:B26"/>
    <mergeCell ref="A27:B27"/>
    <mergeCell ref="B29:E29"/>
    <mergeCell ref="B30:E30"/>
    <mergeCell ref="B31:E31"/>
    <mergeCell ref="W42:X42"/>
    <mergeCell ref="AB29:AD29"/>
    <mergeCell ref="AA43:AD43"/>
    <mergeCell ref="W49:Y49"/>
    <mergeCell ref="AA50:AD50"/>
    <mergeCell ref="AA51:AD51"/>
    <mergeCell ref="AA52:AC5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2020-09-21T14:10:37Z</dcterms:created>
  <dcterms:modified xsi:type="dcterms:W3CDTF">2021-12-14T16:49:37Z</dcterms:modified>
</cp:coreProperties>
</file>